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paragonadvisory.sharepoint.com/sites/Progettiincorso/Documenti condivisi/Regione Siciliana TPL/WIP/Documento per la consultazione/"/>
    </mc:Choice>
  </mc:AlternateContent>
  <xr:revisionPtr revIDLastSave="65" documentId="11_2A41907DF2D20D6357ACF2E58E5586292FA29DAA" xr6:coauthVersionLast="47" xr6:coauthVersionMax="47" xr10:uidLastSave="{67DF43A2-48C2-48F8-8674-21B4110B034E}"/>
  <bookViews>
    <workbookView xWindow="28680" yWindow="-120" windowWidth="29040" windowHeight="15720" activeTab="3" xr2:uid="{00000000-000D-0000-FFFF-FFFF00000000}"/>
  </bookViews>
  <sheets>
    <sheet name="Personale2022_1" sheetId="2" r:id="rId1"/>
    <sheet name="Personale2022_2" sheetId="3" r:id="rId2"/>
    <sheet name="Personale2022_3" sheetId="4" r:id="rId3"/>
    <sheet name="Personale2022_4" sheetId="6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9" i="6" l="1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P90" i="4"/>
  <c r="O109" i="3"/>
  <c r="O95" i="3"/>
  <c r="N95" i="3"/>
  <c r="N60" i="3"/>
  <c r="M60" i="3"/>
  <c r="N59" i="3"/>
  <c r="M59" i="3"/>
  <c r="N58" i="3"/>
  <c r="M58" i="3"/>
  <c r="N57" i="3"/>
  <c r="M57" i="3"/>
  <c r="N56" i="3"/>
  <c r="M56" i="3"/>
  <c r="N55" i="3"/>
  <c r="M55" i="3"/>
  <c r="N54" i="3"/>
  <c r="M54" i="3"/>
  <c r="N53" i="3"/>
  <c r="M53" i="3"/>
  <c r="N52" i="3"/>
  <c r="M52" i="3"/>
  <c r="N51" i="3"/>
  <c r="M51" i="3"/>
  <c r="N50" i="3"/>
  <c r="M50" i="3"/>
  <c r="N49" i="3"/>
  <c r="M49" i="3"/>
  <c r="N48" i="3"/>
  <c r="M48" i="3"/>
  <c r="N47" i="3"/>
  <c r="M47" i="3"/>
  <c r="N46" i="3"/>
  <c r="M46" i="3"/>
  <c r="N45" i="3"/>
  <c r="M45" i="3"/>
  <c r="N44" i="3"/>
  <c r="M44" i="3"/>
  <c r="N43" i="3"/>
  <c r="M43" i="3"/>
  <c r="N42" i="3"/>
  <c r="M42" i="3"/>
  <c r="N248" i="2"/>
  <c r="M248" i="2"/>
  <c r="M245" i="2"/>
</calcChain>
</file>

<file path=xl/sharedStrings.xml><?xml version="1.0" encoding="utf-8"?>
<sst xmlns="http://schemas.openxmlformats.org/spreadsheetml/2006/main" count="5165" uniqueCount="652">
  <si>
    <r>
      <rPr>
        <b/>
        <sz val="9"/>
        <color rgb="FF000000"/>
        <rFont val="Arial"/>
        <family val="2"/>
      </rPr>
      <t>Nr.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matricola</t>
    </r>
  </si>
  <si>
    <r>
      <rPr>
        <b/>
        <sz val="9"/>
        <color rgb="FF000000"/>
        <rFont val="Arial"/>
        <family val="2"/>
      </rPr>
      <t>Data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assunzione</t>
    </r>
  </si>
  <si>
    <r>
      <rPr>
        <b/>
        <sz val="9"/>
        <color rgb="FF000000"/>
        <rFont val="Arial"/>
        <family val="2"/>
      </rPr>
      <t>Sede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lavoro</t>
    </r>
  </si>
  <si>
    <r>
      <rPr>
        <b/>
        <sz val="9"/>
        <color rgb="FF000000"/>
        <rFont val="Arial"/>
        <family val="2"/>
      </rPr>
      <t>Categoria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attività</t>
    </r>
  </si>
  <si>
    <r>
      <rPr>
        <b/>
        <sz val="9"/>
        <color rgb="FF000000"/>
        <rFont val="Arial"/>
        <family val="2"/>
      </rPr>
      <t>Livello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professionale/area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professionale</t>
    </r>
  </si>
  <si>
    <r>
      <rPr>
        <b/>
        <sz val="9"/>
        <color rgb="FF000000"/>
        <rFont val="Arial"/>
        <family val="2"/>
      </rPr>
      <t>Figura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professionale/qualifica</t>
    </r>
  </si>
  <si>
    <r>
      <rPr>
        <b/>
        <sz val="9"/>
        <color rgb="FF000000"/>
        <rFont val="Arial"/>
        <family val="2"/>
      </rPr>
      <t>Eventuali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inidoneità</t>
    </r>
  </si>
  <si>
    <r>
      <rPr>
        <b/>
        <sz val="9"/>
        <color rgb="FF000000"/>
        <rFont val="Arial"/>
        <family val="2"/>
      </rPr>
      <t>Abilitazioni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possedute</t>
    </r>
  </si>
  <si>
    <r>
      <rPr>
        <b/>
        <sz val="9"/>
        <color rgb="FF000000"/>
        <rFont val="Arial"/>
        <family val="2"/>
      </rPr>
      <t>Parametro/posizione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retributiva</t>
    </r>
  </si>
  <si>
    <r>
      <rPr>
        <b/>
        <sz val="9"/>
        <color rgb="FF000000"/>
        <rFont val="Arial"/>
        <family val="2"/>
      </rPr>
      <t>Tipologia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di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contratto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(tempo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indeterminato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/determinato/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altro)</t>
    </r>
  </si>
  <si>
    <r>
      <rPr>
        <b/>
        <sz val="9"/>
        <color rgb="FF000000"/>
        <rFont val="Arial"/>
        <family val="2"/>
      </rPr>
      <t>Tempo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pieno/parziale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(indicare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percentuale)</t>
    </r>
  </si>
  <si>
    <r>
      <rPr>
        <b/>
        <sz val="9"/>
        <color rgb="FF000000"/>
        <rFont val="Arial"/>
        <family val="2"/>
      </rPr>
      <t>Scadenza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(se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applicabile)</t>
    </r>
  </si>
  <si>
    <r>
      <rPr>
        <b/>
        <sz val="9"/>
        <color rgb="FF000000"/>
        <rFont val="Arial"/>
        <family val="2"/>
      </rPr>
      <t>Trattamento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economico: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costo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complessivo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annuo</t>
    </r>
  </si>
  <si>
    <r>
      <rPr>
        <b/>
        <sz val="9"/>
        <color rgb="FF000000"/>
        <rFont val="Arial"/>
        <family val="2"/>
      </rPr>
      <t>Ore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anno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servizio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effettivo</t>
    </r>
  </si>
  <si>
    <t>% di impiego sul servizio extraurbano</t>
  </si>
  <si>
    <t>TFR accumulato</t>
  </si>
  <si>
    <t>SCIARA</t>
  </si>
  <si>
    <t>AUTOLINEE</t>
  </si>
  <si>
    <t>AREA GESTIONALE E PROFESSIOALE</t>
  </si>
  <si>
    <t>IMPIEGATA AMMIN.</t>
  </si>
  <si>
    <t>INDETERMINATO</t>
  </si>
  <si>
    <t>P.TIME 72%</t>
  </si>
  <si>
    <t>ADDETTO ALLA GUIDA E MOVIMENTO</t>
  </si>
  <si>
    <t>AUTISTA</t>
  </si>
  <si>
    <t>PAT. CQC</t>
  </si>
  <si>
    <t>DETERMINATO</t>
  </si>
  <si>
    <t>TEMPO PIENO</t>
  </si>
  <si>
    <t>P.TIME 26%</t>
  </si>
  <si>
    <t>01.04.2022</t>
  </si>
  <si>
    <t>20.04.2022</t>
  </si>
  <si>
    <t>P.TIME 46%</t>
  </si>
  <si>
    <t>31.05.2022</t>
  </si>
  <si>
    <t>TEMPO PENO</t>
  </si>
  <si>
    <t>CEFALU'</t>
  </si>
  <si>
    <t>AUTOFERROTR.</t>
  </si>
  <si>
    <t>PARAMETRO 250</t>
  </si>
  <si>
    <t>CAPO UN.ORG.TECN.</t>
  </si>
  <si>
    <t>TEMPO INDETERMINATO</t>
  </si>
  <si>
    <t>PARAMETRO 183</t>
  </si>
  <si>
    <t>OP.ESERCIZIO</t>
  </si>
  <si>
    <t>PARAMETRO 175</t>
  </si>
  <si>
    <t>PARAMETRO 140</t>
  </si>
  <si>
    <t>OPER.QUALIF.UFFICIO</t>
  </si>
  <si>
    <t>TEMPO PARZIALE 60%</t>
  </si>
  <si>
    <t>TEMPO DETERMINATO</t>
  </si>
  <si>
    <t>PARAMETRO 158</t>
  </si>
  <si>
    <t>06/04/1991</t>
  </si>
  <si>
    <t>MARSALA</t>
  </si>
  <si>
    <t>TPL</t>
  </si>
  <si>
    <t>OPERATORE D'ESERCIZIO</t>
  </si>
  <si>
    <t>-</t>
  </si>
  <si>
    <t>PATENTE - CQC</t>
  </si>
  <si>
    <t>P183</t>
  </si>
  <si>
    <t>10/06/1991</t>
  </si>
  <si>
    <t>OFFICINA</t>
  </si>
  <si>
    <t>OPERAIO QUALIFICATO OFFICINA</t>
  </si>
  <si>
    <t>P160</t>
  </si>
  <si>
    <t>01/02/1992</t>
  </si>
  <si>
    <t>01/03/1992</t>
  </si>
  <si>
    <t>13/05/1995</t>
  </si>
  <si>
    <t>09/04/1996</t>
  </si>
  <si>
    <t>12/03/1997</t>
  </si>
  <si>
    <t>26/04/1997</t>
  </si>
  <si>
    <t>02/03/1998</t>
  </si>
  <si>
    <t>CAPO MOVIMENTO</t>
  </si>
  <si>
    <t>ADDETTO AL MOVIMENTO</t>
  </si>
  <si>
    <t>P193</t>
  </si>
  <si>
    <t>01/02/1999</t>
  </si>
  <si>
    <t>P175</t>
  </si>
  <si>
    <t>08/11/1999</t>
  </si>
  <si>
    <t>CAMPOBELLO DI MAZARA</t>
  </si>
  <si>
    <t>17/11/1999</t>
  </si>
  <si>
    <t>04/02/2002</t>
  </si>
  <si>
    <t>04/06/2002</t>
  </si>
  <si>
    <t>24/07/2002</t>
  </si>
  <si>
    <t>07/01/2003</t>
  </si>
  <si>
    <t>01/12/2003</t>
  </si>
  <si>
    <t>02/12/2003</t>
  </si>
  <si>
    <t>02/01/2004</t>
  </si>
  <si>
    <t>P158</t>
  </si>
  <si>
    <t>01/04/2004</t>
  </si>
  <si>
    <t>02/08/2004</t>
  </si>
  <si>
    <t>05/08/2004</t>
  </si>
  <si>
    <t>01/09/2004</t>
  </si>
  <si>
    <t>05/04/2006</t>
  </si>
  <si>
    <t>PALERMO</t>
  </si>
  <si>
    <t>25/10/2006</t>
  </si>
  <si>
    <t>23/03/2009</t>
  </si>
  <si>
    <t>11/04/2009</t>
  </si>
  <si>
    <t>12/09/1987</t>
  </si>
  <si>
    <t>AMMINISTRAZIONE</t>
  </si>
  <si>
    <t>PREPOSTO ALL'ESERCIZIO</t>
  </si>
  <si>
    <t>P250</t>
  </si>
  <si>
    <t>01/04/1988</t>
  </si>
  <si>
    <t>SPEC.TECNICO AMMINISTRATIVO</t>
  </si>
  <si>
    <t>23/02/2010</t>
  </si>
  <si>
    <t>03/08/2010</t>
  </si>
  <si>
    <t>LAVAGGISTA</t>
  </si>
  <si>
    <t>22/11/2010</t>
  </si>
  <si>
    <t>01/12/2010</t>
  </si>
  <si>
    <t>01/10/1997</t>
  </si>
  <si>
    <t>OPERATORE QUALIFICATO D'UFFICIO</t>
  </si>
  <si>
    <t>P140</t>
  </si>
  <si>
    <t>09/10/2000</t>
  </si>
  <si>
    <t>COLLABORATORE D'UFFICIO</t>
  </si>
  <si>
    <t>06/03/2013</t>
  </si>
  <si>
    <t>16/06/2014</t>
  </si>
  <si>
    <t>06/06/2016</t>
  </si>
  <si>
    <t>APPRENDISTA MECCANICO</t>
  </si>
  <si>
    <t>P130</t>
  </si>
  <si>
    <t>20/08/2004</t>
  </si>
  <si>
    <t>OPERATORE D'UFFICIO</t>
  </si>
  <si>
    <t>P155</t>
  </si>
  <si>
    <t>02/11/2022</t>
  </si>
  <si>
    <t>11/08/2009</t>
  </si>
  <si>
    <t>Terrasini</t>
  </si>
  <si>
    <t>Autoferrotranvieri</t>
  </si>
  <si>
    <t>Operaio</t>
  </si>
  <si>
    <t>CQC</t>
  </si>
  <si>
    <t>Tempo Indeterminato</t>
  </si>
  <si>
    <t>Tempo pieno</t>
  </si>
  <si>
    <t>Part time  38,67 %</t>
  </si>
  <si>
    <t>Impiegato</t>
  </si>
  <si>
    <t>Tempo Determinato</t>
  </si>
  <si>
    <t>VALLEDOLMO</t>
  </si>
  <si>
    <t>ADDETTI ALLA GUIDA E MOVIMENTO</t>
  </si>
  <si>
    <t>PATENTE D/CQC</t>
  </si>
  <si>
    <t>AREA GESTIONALE E PROFESSIONALE</t>
  </si>
  <si>
    <t>CAPO UNITA' ORGAN.</t>
  </si>
  <si>
    <t xml:space="preserve">LAUREA – PATENTE D/CQC </t>
  </si>
  <si>
    <t>PART- TIME</t>
  </si>
  <si>
    <t>Montemaggiore B.</t>
  </si>
  <si>
    <t>PARTIME 65,41</t>
  </si>
  <si>
    <t>FULL TIME</t>
  </si>
  <si>
    <t>CERDA</t>
  </si>
  <si>
    <t>IMPIEGATO AMMIN.</t>
  </si>
  <si>
    <t>DIPLOMA SUPERIORE</t>
  </si>
  <si>
    <t>PARTIME  61,54</t>
  </si>
  <si>
    <t>P.TIME 64,11%</t>
  </si>
  <si>
    <t>P.TIME 51,30%</t>
  </si>
  <si>
    <t>Partanna</t>
  </si>
  <si>
    <t>49.31.00</t>
  </si>
  <si>
    <t xml:space="preserve">000023 - Qialificato </t>
  </si>
  <si>
    <t>Operaio - Conducente pullman</t>
  </si>
  <si>
    <t>//</t>
  </si>
  <si>
    <t>Patente di Guida specifica</t>
  </si>
  <si>
    <t>Parametro 140</t>
  </si>
  <si>
    <t>CCNL - 25780 Autoferrotranvieri</t>
  </si>
  <si>
    <t>Tempo Pieno</t>
  </si>
  <si>
    <t>CACCAMO</t>
  </si>
  <si>
    <t xml:space="preserve">OPERATORE ESERCIZIO </t>
  </si>
  <si>
    <t>Part time  64,10 %</t>
  </si>
  <si>
    <t>\</t>
  </si>
  <si>
    <t>C/MARE DEL GOLFO</t>
  </si>
  <si>
    <t>RESPONSABILE TECNICO</t>
  </si>
  <si>
    <t>IMPIEGATO DI CONCETTO</t>
  </si>
  <si>
    <t>ADDETTO ALLA GUIDA</t>
  </si>
  <si>
    <t>ADDETTO ALLA MANUTENZIONE</t>
  </si>
  <si>
    <t>OPERATORE QUALIFICATO</t>
  </si>
  <si>
    <t>IMP.SEGR.NOT.CONTA</t>
  </si>
  <si>
    <t>SAN VITO LO CAPO</t>
  </si>
  <si>
    <t>ADDETTO AL LAVAGGIO</t>
  </si>
  <si>
    <t>Palermo</t>
  </si>
  <si>
    <t>addetti alla guida e movimento</t>
  </si>
  <si>
    <t>Area professionale 2ª – Mansioni di coordinamento e specialistiche
/ Area operativa Esercizio: Sezione Automobilistico, filoviario e tranviario</t>
  </si>
  <si>
    <t>Coordinatore di esercizio - Operaio</t>
  </si>
  <si>
    <t>tempo indeterminato</t>
  </si>
  <si>
    <t>Addetto all'esercizio - Operaio</t>
  </si>
  <si>
    <t>Area professionale 3ª - Mansioni operative / Area operativa esercizio: sezione automobilistico, filoviario e tranviario</t>
  </si>
  <si>
    <t>Operatore di esercizio - Operaio</t>
  </si>
  <si>
    <t>Abilitazioni previste dalla legge per lo svolgimento della mansione di operatore di esercizio</t>
  </si>
  <si>
    <t>altri addetti (amministrazione, sistemi informativi…)</t>
  </si>
  <si>
    <t>Area professionale 3ª - Mansioni operative / Area operativa: amministrazione e servizi</t>
  </si>
  <si>
    <t>Operatore qualificato di ufficio</t>
  </si>
  <si>
    <t>Paceco</t>
  </si>
  <si>
    <t>Trapani</t>
  </si>
  <si>
    <t>addetti alla manutenzione (incluso pulizie)</t>
  </si>
  <si>
    <t>Area professionale 3ª - Mansioni operative / Area operativa: Manutenzione, Impianti ed
officine</t>
  </si>
  <si>
    <t>Operatore certificatore - Operaio</t>
  </si>
  <si>
    <t>Partinico</t>
  </si>
  <si>
    <t>Alcamo</t>
  </si>
  <si>
    <t>Area Professionale 1°: mansioni gestionali e professionali</t>
  </si>
  <si>
    <t>Responsabile unità amministrativa/tecnica complessa - Impiegato</t>
  </si>
  <si>
    <t>Area professionale 2ª – Mansioni di coordinamento e specialistiche
/ Area operativa:
amministrazione e servizi</t>
  </si>
  <si>
    <t>Coordinatore di ufficio - Impiegato</t>
  </si>
  <si>
    <t>Capo unità organizzativa amm./tecnica - Impiegato</t>
  </si>
  <si>
    <t>Camporeale</t>
  </si>
  <si>
    <t>Borgetto</t>
  </si>
  <si>
    <t>Trappeto</t>
  </si>
  <si>
    <t>Operatore tecnico - Operaio</t>
  </si>
  <si>
    <t>Collaboratore di ufficio</t>
  </si>
  <si>
    <t>Abilitazione alla professione di dottore commercialista e
revisore legale</t>
  </si>
  <si>
    <t>Balestrate</t>
  </si>
  <si>
    <t>Specialista tecnico/amministrativo - Impiegato</t>
  </si>
  <si>
    <t>Abilitazione alla professione di dottore
commercialista</t>
  </si>
  <si>
    <t>Misilmeri (PA)</t>
  </si>
  <si>
    <t>Nessuna</t>
  </si>
  <si>
    <t>Area professionale 2ª – Mansioni di coordinamento e specialistiche / Area operativa Esercizio: Sezione Automobilistico, filoviario e tranviario</t>
  </si>
  <si>
    <t>Area professionale 3ª - Mansioni operative / Area operativa: Manutenzione, Impianti
ed officine</t>
  </si>
  <si>
    <t>Area professionale 2ª – Mansioni di coordinamento e specialistiche / Area operativa: amministrazione e servizi</t>
  </si>
  <si>
    <t>altri addetti (amministrazione, sistemi
informativi…)</t>
  </si>
  <si>
    <t>tempo determinato</t>
  </si>
  <si>
    <t>OPERAIO</t>
  </si>
  <si>
    <t xml:space="preserve">OPERATORE DI ESERCIZIO </t>
  </si>
  <si>
    <t>PAR 183</t>
  </si>
  <si>
    <t>Tempo indeterminato</t>
  </si>
  <si>
    <t>COSTO 2022 --&gt;</t>
  </si>
  <si>
    <t>PAR 184</t>
  </si>
  <si>
    <t>PAR 140</t>
  </si>
  <si>
    <t>IMPIEGATO</t>
  </si>
  <si>
    <t>PAR230</t>
  </si>
  <si>
    <t>PAR250</t>
  </si>
  <si>
    <t>CALTANISSETTA</t>
  </si>
  <si>
    <t>IMPIEGATA</t>
  </si>
  <si>
    <t>Tempo parziale 54,49%</t>
  </si>
  <si>
    <t>Tempo determinato</t>
  </si>
  <si>
    <t>PAR 141</t>
  </si>
  <si>
    <t>Tempo parziale 66,67%</t>
  </si>
  <si>
    <t>ADDETTO ALLE PULIZIE</t>
  </si>
  <si>
    <t>PAR 100</t>
  </si>
  <si>
    <t>LAVORO INTERMITTENTE</t>
  </si>
  <si>
    <t>PAR 175</t>
  </si>
  <si>
    <t>MECCANICO</t>
  </si>
  <si>
    <t>C2</t>
  </si>
  <si>
    <t>AUTISTA AUTOBUS</t>
  </si>
  <si>
    <t>CONTESSA ENTELLINA</t>
  </si>
  <si>
    <t>TRASPORTO PASSEGGERI</t>
  </si>
  <si>
    <t>AREA 3 POS 1</t>
  </si>
  <si>
    <t>OPERATORE DI ESERCIZIO</t>
  </si>
  <si>
    <t xml:space="preserve"> TRASPORTO PASSEGGERI</t>
  </si>
  <si>
    <t>AREA 3 POS 4</t>
  </si>
  <si>
    <t>AREA 3 POS 3</t>
  </si>
  <si>
    <t>TRASPORTOPASSEGGERI</t>
  </si>
  <si>
    <t>COLLABORATORE AMMINISTRATIVO</t>
  </si>
  <si>
    <t>OPERATORE DI ESERZIO</t>
  </si>
  <si>
    <t>CASTELLAMMARE DEL GOLFO (TP)</t>
  </si>
  <si>
    <t>AREA3</t>
  </si>
  <si>
    <t>OPER.ESERCIZIO</t>
  </si>
  <si>
    <t>/</t>
  </si>
  <si>
    <t>T. indeterminato</t>
  </si>
  <si>
    <t>Full Time 100</t>
  </si>
  <si>
    <t>100,00 %</t>
  </si>
  <si>
    <t>ALTRI ADDETTI (AMMINISTRAZIONE)</t>
  </si>
  <si>
    <t>AREA2</t>
  </si>
  <si>
    <t>COLLAB.UFFICIO</t>
  </si>
  <si>
    <t>T. indeterminato - P.T. Orizzontale</t>
  </si>
  <si>
    <t>Part Time 80,00</t>
  </si>
  <si>
    <t>OPER.MANUTENZiONE</t>
  </si>
  <si>
    <t>AREA 3</t>
  </si>
  <si>
    <t>IMP: AMMINISTRATIVO</t>
  </si>
  <si>
    <t>Part Time 61,54</t>
  </si>
  <si>
    <t>STAGIONALE</t>
  </si>
  <si>
    <t>CATANIA</t>
  </si>
  <si>
    <t>AUTOFERROTRANVIERI</t>
  </si>
  <si>
    <t>AUTISTA DI AUTOBUS</t>
  </si>
  <si>
    <t>100%</t>
  </si>
  <si>
    <t>PART TIME 53,85%</t>
  </si>
  <si>
    <t>53,85%</t>
  </si>
  <si>
    <t>Mineo</t>
  </si>
  <si>
    <t>Autolinne</t>
  </si>
  <si>
    <t>OPERATORE DI ESERC</t>
  </si>
  <si>
    <t>COORD.UFF. AMMINIS</t>
  </si>
  <si>
    <t>OPERATORE D'ESERC</t>
  </si>
  <si>
    <t>OPEERATORE D'ESERC</t>
  </si>
  <si>
    <t>AVOLA</t>
  </si>
  <si>
    <t>Autotrasporto</t>
  </si>
  <si>
    <t>Addetto alla guida e miovimento</t>
  </si>
  <si>
    <t>TEMPO   PIENO</t>
  </si>
  <si>
    <t>€.27.547,00</t>
  </si>
  <si>
    <t>€.4.868,00</t>
  </si>
  <si>
    <t>PART-TIME</t>
  </si>
  <si>
    <t>€.  5.113,00</t>
  </si>
  <si>
    <t>€.    372,00</t>
  </si>
  <si>
    <t>€.  2.963,00</t>
  </si>
  <si>
    <t>€.    259,00</t>
  </si>
  <si>
    <t>€.  3.703,00</t>
  </si>
  <si>
    <t>€. 0</t>
  </si>
  <si>
    <t>Autolinea</t>
  </si>
  <si>
    <t>PAR158</t>
  </si>
  <si>
    <t>Tempo parziale 76,92</t>
  </si>
  <si>
    <t>Tempo parziale 61,54</t>
  </si>
  <si>
    <t>MISTERBIANCO</t>
  </si>
  <si>
    <t>ADD.MANUTENZIONE</t>
  </si>
  <si>
    <t>TEMPO INDET.</t>
  </si>
  <si>
    <t>CERAMI</t>
  </si>
  <si>
    <t>OPERATORE ESERCIZIO</t>
  </si>
  <si>
    <t>TROINA</t>
  </si>
  <si>
    <t>CESARO'</t>
  </si>
  <si>
    <t>CAPO UNITA' ORG.</t>
  </si>
  <si>
    <t>ALTRI ADDETTI</t>
  </si>
  <si>
    <t>COORD.D'UFFICIO</t>
  </si>
  <si>
    <t>ADD.CONTABILITA'</t>
  </si>
  <si>
    <t>CAPIZZI</t>
  </si>
  <si>
    <t>TEMPO DETERM.</t>
  </si>
  <si>
    <t>05/05/1986</t>
  </si>
  <si>
    <t>VITTORIA</t>
  </si>
  <si>
    <t>AREA OPER. D'ESERCIZIO</t>
  </si>
  <si>
    <t>PATENTE D+CQC</t>
  </si>
  <si>
    <t>CONTRATTO A TEMPO INDETERMINATO</t>
  </si>
  <si>
    <t>16/07/1987</t>
  </si>
  <si>
    <t>06/03/1989</t>
  </si>
  <si>
    <t>19/12/1991</t>
  </si>
  <si>
    <t>29/04/1993</t>
  </si>
  <si>
    <t>27/06/2008</t>
  </si>
  <si>
    <t>01/04/2009</t>
  </si>
  <si>
    <t>18/11/2013</t>
  </si>
  <si>
    <t>21/12/2015</t>
  </si>
  <si>
    <t>25/07/2016</t>
  </si>
  <si>
    <t>03/02/2020</t>
  </si>
  <si>
    <t>ADDETTI ALLA MANUTENZIONE</t>
  </si>
  <si>
    <t>AREA OPER. MANUTENZ. E IMPIANTI</t>
  </si>
  <si>
    <t>RIPARATORE DI AUTOVEICOLI</t>
  </si>
  <si>
    <t>07/07/2022</t>
  </si>
  <si>
    <t>Acate</t>
  </si>
  <si>
    <t xml:space="preserve">Autista </t>
  </si>
  <si>
    <t>Pieno</t>
  </si>
  <si>
    <t>Pulvirenti Orazio                   4</t>
  </si>
  <si>
    <t>Castel di Iudica</t>
  </si>
  <si>
    <t>coordinatore esercizio</t>
  </si>
  <si>
    <t>esercizio trasporto</t>
  </si>
  <si>
    <t>indeterminato</t>
  </si>
  <si>
    <t>full time</t>
  </si>
  <si>
    <t>Gualtieri Filippo                     6</t>
  </si>
  <si>
    <t>operatore esercizio</t>
  </si>
  <si>
    <t>Scalisi Angelo                       39</t>
  </si>
  <si>
    <t>Perticone Giacomo             64</t>
  </si>
  <si>
    <t>Di stefano Biagio                 65</t>
  </si>
  <si>
    <t>Faranda Maurizio                66</t>
  </si>
  <si>
    <t>Mesti Giuseppe                   70</t>
  </si>
  <si>
    <t>Compagnino Giuseppe      83</t>
  </si>
  <si>
    <t>Molinaro Giuseppe Alb     94</t>
  </si>
  <si>
    <t>Mazzei Sebastiano              90</t>
  </si>
  <si>
    <t>Blanco Roberto                   96</t>
  </si>
  <si>
    <t xml:space="preserve">Bommaci Gaetano             102 </t>
  </si>
  <si>
    <t>Cali' Nicola                           105</t>
  </si>
  <si>
    <t>Acireale</t>
  </si>
  <si>
    <t>altre mansioni</t>
  </si>
  <si>
    <t>Area amministrazione</t>
  </si>
  <si>
    <t>responsabile unità amministrativa</t>
  </si>
  <si>
    <t>DM 448/91</t>
  </si>
  <si>
    <t>operatore d'ufficio</t>
  </si>
  <si>
    <t>operatore qualificato d'ufficio</t>
  </si>
  <si>
    <t>guida/movimento</t>
  </si>
  <si>
    <t>Area esercizio</t>
  </si>
  <si>
    <t>addetto all'esercizio</t>
  </si>
  <si>
    <t>determinato</t>
  </si>
  <si>
    <t>Zafferana Etnea</t>
  </si>
  <si>
    <t>manutenzione</t>
  </si>
  <si>
    <t>Area manutenzione</t>
  </si>
  <si>
    <t>operatore qualificato</t>
  </si>
  <si>
    <t>Parametro 183</t>
  </si>
  <si>
    <t>Parametro 210</t>
  </si>
  <si>
    <t>CAPO SERVIZIO-AUTISTA</t>
  </si>
  <si>
    <t>Parametro 155</t>
  </si>
  <si>
    <t>Parametro 158</t>
  </si>
  <si>
    <t>P/T 76,92</t>
  </si>
  <si>
    <t>Parametro 25Q</t>
  </si>
  <si>
    <t>PERSON.ADD.ALLA GESTIONE AMMIN</t>
  </si>
  <si>
    <t>Parametro 130</t>
  </si>
  <si>
    <t>ADD.MANS.D'ORD.DI SEGRETERIA</t>
  </si>
  <si>
    <t>P/T 51,282</t>
  </si>
  <si>
    <t>P/T 84,615</t>
  </si>
  <si>
    <t>P/T 61,538</t>
  </si>
  <si>
    <t>Tempo determinato o contratto a termine</t>
  </si>
  <si>
    <t>Intermittente senza obbligo disponib.</t>
  </si>
  <si>
    <t>P/T 15,384</t>
  </si>
  <si>
    <t>P/t 61,538</t>
  </si>
  <si>
    <t>Camarda &amp; Drago SRL</t>
  </si>
  <si>
    <t>Trasporto Pubblico Locale</t>
  </si>
  <si>
    <t>Liv. 158</t>
  </si>
  <si>
    <t>Autista di Pulman</t>
  </si>
  <si>
    <t>No</t>
  </si>
  <si>
    <t>Patente di guida categoria D</t>
  </si>
  <si>
    <t>MESSINA</t>
  </si>
  <si>
    <t>OPERATORE GESTIONE AREA</t>
  </si>
  <si>
    <t>CAPO UNITA' AREA AMM</t>
  </si>
  <si>
    <t>COORD. UFFICIO</t>
  </si>
  <si>
    <t>CONTRATTO INTERMITTENTE A T.D.</t>
  </si>
  <si>
    <t>PERSONALE IN DISTACCO TEMPORANEO</t>
  </si>
  <si>
    <t>MALFA</t>
  </si>
  <si>
    <t>GUIDA/MOVIMENTO</t>
  </si>
  <si>
    <t>NESSUNA</t>
  </si>
  <si>
    <t>ALTRE MANSIONI</t>
  </si>
  <si>
    <t>DIRETTORE DI ESERCIZIO</t>
  </si>
  <si>
    <t>12.06.1989</t>
  </si>
  <si>
    <t>CONDUCENTE DI LINEA</t>
  </si>
  <si>
    <t>03.07.1989</t>
  </si>
  <si>
    <t>02.01.1993</t>
  </si>
  <si>
    <t>01.10.1997</t>
  </si>
  <si>
    <t>05.01.1998</t>
  </si>
  <si>
    <t>30.01.2022</t>
  </si>
  <si>
    <t>08.03.2000</t>
  </si>
  <si>
    <t>07.05.2001</t>
  </si>
  <si>
    <t>01.08.2003</t>
  </si>
  <si>
    <t>01.04.2005</t>
  </si>
  <si>
    <t>28.03.2006</t>
  </si>
  <si>
    <t>01.04.2006</t>
  </si>
  <si>
    <t>29.01.2022</t>
  </si>
  <si>
    <t>12.04.2007</t>
  </si>
  <si>
    <t>03.03.2008</t>
  </si>
  <si>
    <t>OPERATORE QUALIFICATO  UFFICIO</t>
  </si>
  <si>
    <t xml:space="preserve"> </t>
  </si>
  <si>
    <t>20.03.2009</t>
  </si>
  <si>
    <t>SPECIALISTA TECNICO-AMMIN.</t>
  </si>
  <si>
    <t>ASSISTENTE  AMMINISTR.</t>
  </si>
  <si>
    <t>01.03.2010</t>
  </si>
  <si>
    <t>COORDIN. AMMINISTR.</t>
  </si>
  <si>
    <t>31.10.2018</t>
  </si>
  <si>
    <t>04.08.2022</t>
  </si>
  <si>
    <t>01.02.1987</t>
  </si>
  <si>
    <t>BROLO</t>
  </si>
  <si>
    <t>OPERATOTE D'ESERCIZIO</t>
  </si>
  <si>
    <t>01.10.1989</t>
  </si>
  <si>
    <t>09.03.1990</t>
  </si>
  <si>
    <t>16.09.1991</t>
  </si>
  <si>
    <t>08.10.1991</t>
  </si>
  <si>
    <t>08.11.1991</t>
  </si>
  <si>
    <t>06.04.1992</t>
  </si>
  <si>
    <t>03.04.1995</t>
  </si>
  <si>
    <t>02.11.1999</t>
  </si>
  <si>
    <t>02.11.2000</t>
  </si>
  <si>
    <t>23.09.2002</t>
  </si>
  <si>
    <t>01.10.2002</t>
  </si>
  <si>
    <t>01.07.2004</t>
  </si>
  <si>
    <t>OPERATOTE QUALIFICATO</t>
  </si>
  <si>
    <t>MANUT. E RIPAR. MEZZI</t>
  </si>
  <si>
    <t>24.01.2005</t>
  </si>
  <si>
    <t>RESPONS. UNITA' AMMINISTR.</t>
  </si>
  <si>
    <t>DIREZIONE AMM. E TECN.</t>
  </si>
  <si>
    <t>13.10.1997</t>
  </si>
  <si>
    <t>01.02.2000</t>
  </si>
  <si>
    <t>02.12.2002</t>
  </si>
  <si>
    <t>28.01.2004</t>
  </si>
  <si>
    <t>16.11.2004</t>
  </si>
  <si>
    <t>11.09.2006</t>
  </si>
  <si>
    <t>09.01.2009</t>
  </si>
  <si>
    <t>01.10.2012</t>
  </si>
  <si>
    <t>03.12.2015</t>
  </si>
  <si>
    <t>14.09.2016</t>
  </si>
  <si>
    <t>10.12.2016</t>
  </si>
  <si>
    <t>TEMPO PARZIALE 79,17%</t>
  </si>
  <si>
    <t>12.09.2018</t>
  </si>
  <si>
    <t>01.10.1981</t>
  </si>
  <si>
    <t>COLLABORATORE DI ESERCIZIO</t>
  </si>
  <si>
    <t>VERIFICATORE TIT. VIAGGIO</t>
  </si>
  <si>
    <t>06.10.1997</t>
  </si>
  <si>
    <t>03.07.2009</t>
  </si>
  <si>
    <t>25.09.2013</t>
  </si>
  <si>
    <t>23.12.2013</t>
  </si>
  <si>
    <t>15.05.2015</t>
  </si>
  <si>
    <t>02.01.2018</t>
  </si>
  <si>
    <t>01.08.2018</t>
  </si>
  <si>
    <t>30.08.2018</t>
  </si>
  <si>
    <t>TEMPO PARZIALE 41%</t>
  </si>
  <si>
    <t>01.09.2018</t>
  </si>
  <si>
    <t>OPER. QUALIFICATO D'UFFICIO</t>
  </si>
  <si>
    <t>26.06.2019</t>
  </si>
  <si>
    <t>01.07.2019</t>
  </si>
  <si>
    <t>09.09.2019</t>
  </si>
  <si>
    <t>06.09.2021</t>
  </si>
  <si>
    <t>TEMPO PARZIALE 51.30%</t>
  </si>
  <si>
    <t>11.09.2021</t>
  </si>
  <si>
    <t>01.10.2021</t>
  </si>
  <si>
    <t>05.10.2021</t>
  </si>
  <si>
    <t>16.11.2021</t>
  </si>
  <si>
    <t>23.02.2022</t>
  </si>
  <si>
    <t>25.02.2022</t>
  </si>
  <si>
    <t>05.09.2022</t>
  </si>
  <si>
    <t>09.09.2022</t>
  </si>
  <si>
    <t>16.09.2022</t>
  </si>
  <si>
    <t>14.12.2022</t>
  </si>
  <si>
    <t>TEMPO PARZIALE 53,85%</t>
  </si>
  <si>
    <t>MISTRETTA</t>
  </si>
  <si>
    <t>1105OP D'ESERCIZIO</t>
  </si>
  <si>
    <t>TEMPO PIENO 100%</t>
  </si>
  <si>
    <t xml:space="preserve"> 01/08/2010</t>
  </si>
  <si>
    <t>AGRIGENTO</t>
  </si>
  <si>
    <t>OP. ESERCIZIO</t>
  </si>
  <si>
    <t>AREA PROF 3 AREA OP. ESERCIZIO AUTOMOBIL.</t>
  </si>
  <si>
    <t>INDETREMINATO</t>
  </si>
  <si>
    <t xml:space="preserve"> 01/02/2008</t>
  </si>
  <si>
    <t xml:space="preserve"> 01/08/1994</t>
  </si>
  <si>
    <t>01 08 1989</t>
  </si>
  <si>
    <t>ARAGONA</t>
  </si>
  <si>
    <t>175/ AMMINISTRATIVA</t>
  </si>
  <si>
    <t>COLL.DI UFFICIO</t>
  </si>
  <si>
    <t>15 09 2011</t>
  </si>
  <si>
    <t>158/OPERATORE DI MOVIMENTO</t>
  </si>
  <si>
    <t>OPER.DI ESERCIZIO</t>
  </si>
  <si>
    <t>12 12 1988</t>
  </si>
  <si>
    <t>183/OPERATORE DI MOVIMENTO</t>
  </si>
  <si>
    <t>OP.DI ESERCIZIO</t>
  </si>
  <si>
    <t>12 09 2019</t>
  </si>
  <si>
    <t>49.31,00</t>
  </si>
  <si>
    <t>140/OPERATORE DI MOVIMENTO</t>
  </si>
  <si>
    <t>TEMPO DETERMINATO  76,92%</t>
  </si>
  <si>
    <t>TEMPO PARZIALE</t>
  </si>
  <si>
    <t>18 09 2007</t>
  </si>
  <si>
    <t>02 08 2010</t>
  </si>
  <si>
    <t>10 09 2018</t>
  </si>
  <si>
    <t>TEMPO INDETERMINATO  50%</t>
  </si>
  <si>
    <t>20 01 1992</t>
  </si>
  <si>
    <t>205/AMMINISTRATIVA</t>
  </si>
  <si>
    <t>COOR.D'UFFICIO</t>
  </si>
  <si>
    <t>14 09 2020</t>
  </si>
  <si>
    <t>140/OPERATOORE DI MOVIMENTO</t>
  </si>
  <si>
    <t>03 11 2022</t>
  </si>
  <si>
    <t>TEMPO DETERMINATO 76,92</t>
  </si>
  <si>
    <t>01 10 1982</t>
  </si>
  <si>
    <t>IN ATTESA DI LIQUIDAZIONE</t>
  </si>
  <si>
    <t xml:space="preserve">guida/movime </t>
  </si>
  <si>
    <t>Area professionale 3^</t>
  </si>
  <si>
    <t xml:space="preserve">  Patente D cqc     </t>
  </si>
  <si>
    <t>Agrigento</t>
  </si>
  <si>
    <t>Canicatti</t>
  </si>
  <si>
    <t>Patente E cqc</t>
  </si>
  <si>
    <t>Operatore Gestore</t>
  </si>
  <si>
    <t>Patente D cqc</t>
  </si>
  <si>
    <t>Area professionale 1^</t>
  </si>
  <si>
    <t>Resp.Unità Amministrativa</t>
  </si>
  <si>
    <t xml:space="preserve">Direttore esercizio </t>
  </si>
  <si>
    <t>Capo Unità Amministrativa</t>
  </si>
  <si>
    <t>Area professionale 2^</t>
  </si>
  <si>
    <t xml:space="preserve">Cord. Ufficio </t>
  </si>
  <si>
    <t>Raffadali</t>
  </si>
  <si>
    <t>addetto alla guida e movimento</t>
  </si>
  <si>
    <t>VI</t>
  </si>
  <si>
    <t>autista di autobus</t>
  </si>
  <si>
    <t>Patente D + CQC</t>
  </si>
  <si>
    <t>autista</t>
  </si>
  <si>
    <t>Patente B + KB</t>
  </si>
  <si>
    <t xml:space="preserve"> 13.02.1995</t>
  </si>
  <si>
    <t>Caltanissetta</t>
  </si>
  <si>
    <t xml:space="preserve">parametro 193/Area professionale 2°  </t>
  </si>
  <si>
    <t>Addetto all'esercizio/ 193</t>
  </si>
  <si>
    <t xml:space="preserve">parametro 183/ Area pro fessiona le 3°  </t>
  </si>
  <si>
    <t>Operato re di esercizio/183</t>
  </si>
  <si>
    <t xml:space="preserve"> 01.07.1995</t>
  </si>
  <si>
    <t>01.02.2005</t>
  </si>
  <si>
    <t xml:space="preserve">parametro 158/ Area professionale 3°  </t>
  </si>
  <si>
    <t>Operatore di esercizio/158</t>
  </si>
  <si>
    <t xml:space="preserve"> 01.06.2006</t>
  </si>
  <si>
    <t xml:space="preserve">parametro 250/ Area professionale 1° </t>
  </si>
  <si>
    <t xml:space="preserve"> Resp amm./tecnica  complessa/250</t>
  </si>
  <si>
    <t xml:space="preserve"> 01.11.2010</t>
  </si>
  <si>
    <t xml:space="preserve">parametro 158/ Area professi onale 3°  </t>
  </si>
  <si>
    <t xml:space="preserve"> Operatore di esercizio/158</t>
  </si>
  <si>
    <t xml:space="preserve"> 01.04.2021</t>
  </si>
  <si>
    <t xml:space="preserve">parametro 155/ Area professionale 3°  </t>
  </si>
  <si>
    <t>impiegato Amministr./155</t>
  </si>
  <si>
    <t>15.01.2022</t>
  </si>
  <si>
    <t xml:space="preserve">parametro 155/ Area pro fe ssi onale  3°  </t>
  </si>
  <si>
    <t xml:space="preserve"> Operator e di esercizio/140</t>
  </si>
  <si>
    <t>23.01.2022</t>
  </si>
  <si>
    <t>JOPPOLO GIANCAXIO</t>
  </si>
  <si>
    <t xml:space="preserve">PATENTE D + CQC </t>
  </si>
  <si>
    <t>Palma di M.</t>
  </si>
  <si>
    <t>Conducente di pulmann</t>
  </si>
  <si>
    <t>P.TIME 82,05%</t>
  </si>
  <si>
    <t>82,05%</t>
  </si>
  <si>
    <t>RAFFADALI</t>
  </si>
  <si>
    <t>patente D con CQC</t>
  </si>
  <si>
    <t xml:space="preserve">                //</t>
  </si>
  <si>
    <t>AREA1</t>
  </si>
  <si>
    <t>DIRETTORE ESERCIZIO</t>
  </si>
  <si>
    <t>direttore esercizio</t>
  </si>
  <si>
    <t>COORDINATORE</t>
  </si>
  <si>
    <t>PART-TIME 61,54%</t>
  </si>
  <si>
    <t>NARO</t>
  </si>
  <si>
    <t>3° - settore automobilistico</t>
  </si>
  <si>
    <t>Operatore di esercizio</t>
  </si>
  <si>
    <t>Tempo parziale - 74,35%</t>
  </si>
  <si>
    <t>Tempo parziale - 51,28%</t>
  </si>
  <si>
    <t>Tempo parziale - 50,00%</t>
  </si>
  <si>
    <t>Amministrazione</t>
  </si>
  <si>
    <t>Tempo parziale - 25,64%</t>
  </si>
  <si>
    <t>Cococo</t>
  </si>
  <si>
    <t>Raddadali</t>
  </si>
  <si>
    <t>Addetto All'Esercizio</t>
  </si>
  <si>
    <t>Operatore D'esercizio</t>
  </si>
  <si>
    <t>05.02.1992</t>
  </si>
  <si>
    <t>Mussomeli</t>
  </si>
  <si>
    <t>indeteterminato</t>
  </si>
  <si>
    <t>pieno</t>
  </si>
  <si>
    <t>09.01.1995</t>
  </si>
  <si>
    <t>Autista</t>
  </si>
  <si>
    <t>01.07.1997</t>
  </si>
  <si>
    <t>13.10.1999</t>
  </si>
  <si>
    <t>03.03.2015</t>
  </si>
  <si>
    <t>08.02.2021</t>
  </si>
  <si>
    <t>20.01.2022</t>
  </si>
  <si>
    <t>02.03.2022</t>
  </si>
  <si>
    <t>parziale</t>
  </si>
  <si>
    <t>26.10.2022</t>
  </si>
  <si>
    <t>Gela</t>
  </si>
  <si>
    <t>area amministrativa</t>
  </si>
  <si>
    <t>Impiegata d'ordine</t>
  </si>
  <si>
    <t>Tempo Parziale  51,28%</t>
  </si>
  <si>
    <t>Favara</t>
  </si>
  <si>
    <t>area movimento</t>
  </si>
  <si>
    <t>Patente D/CQC</t>
  </si>
  <si>
    <t>Tempo Indeteminato</t>
  </si>
  <si>
    <t>Tempo Parziale  60,13%</t>
  </si>
  <si>
    <t xml:space="preserve">Gela </t>
  </si>
  <si>
    <t>area officina</t>
  </si>
  <si>
    <t>Operatore generico</t>
  </si>
  <si>
    <t>tempo pieno</t>
  </si>
  <si>
    <t xml:space="preserve"> 01/10/2018</t>
  </si>
  <si>
    <t>AUSILIARIO GEN</t>
  </si>
  <si>
    <t>AREA PROF 4 AUSILIARIO GENERICO</t>
  </si>
  <si>
    <t>OP. QUAL. MOBILITA'</t>
  </si>
  <si>
    <t>AREA PROF 3 SERV. AUSIL. MOBILITA'</t>
  </si>
  <si>
    <t>OP. QUALIFICATO</t>
  </si>
  <si>
    <t>AREA PROF 3 "MANUT. IMP. ED OFF.</t>
  </si>
  <si>
    <t xml:space="preserve"> 01/06/2000</t>
  </si>
  <si>
    <t>RESP. UNITA' AMM COMPL.</t>
  </si>
  <si>
    <t>AREA PROF 1 MANSIONI GEST. E PROFESS</t>
  </si>
  <si>
    <t>OP. QULAL</t>
  </si>
  <si>
    <t xml:space="preserve"> 02/11/2016</t>
  </si>
  <si>
    <t>COORD. MOBILITA'</t>
  </si>
  <si>
    <t>AREA PROF 2 SERV. AUSIL. MOBILITA'</t>
  </si>
  <si>
    <t>OP. QULAL UFFICIO</t>
  </si>
  <si>
    <t>AREA PROF 3 AMMINISTRAZ. E SERVIZI</t>
  </si>
  <si>
    <t>CAPO OPERATORI</t>
  </si>
  <si>
    <t>OP.ESERCIZIO P.4</t>
  </si>
  <si>
    <t>PATENTE D - CQC</t>
  </si>
  <si>
    <t xml:space="preserve">INDETERMINATO </t>
  </si>
  <si>
    <t>SCIACCA</t>
  </si>
  <si>
    <t>OP.ESERCIZIO P.1 07/09-10/06</t>
  </si>
  <si>
    <t>PART TIME VERTICALE</t>
  </si>
  <si>
    <t>OP.ESERCIZIO P.3</t>
  </si>
  <si>
    <t>DATA FINE 31/07/2022</t>
  </si>
  <si>
    <t>OP.ESERCIZIO P.2</t>
  </si>
  <si>
    <t>MANUTENZIONE</t>
  </si>
  <si>
    <t>AREA PROF.4</t>
  </si>
  <si>
    <t>AUSILIARIO GENERICO</t>
  </si>
  <si>
    <t>OP.ESERCIZIO P.1</t>
  </si>
  <si>
    <t>AREA PROF.2</t>
  </si>
  <si>
    <t>AREA PROF. 2</t>
  </si>
  <si>
    <t>PART TIME ORIZZONTALE 76,92%</t>
  </si>
  <si>
    <t>COORDINATORE UFFICIO</t>
  </si>
  <si>
    <t>COORDINATORE ESERCIZIO</t>
  </si>
  <si>
    <t>AREA PROF.1</t>
  </si>
  <si>
    <t>CAPO UNITA ORGANIZZ.</t>
  </si>
  <si>
    <t>DIMISSIONI 24/12/2022</t>
  </si>
  <si>
    <t>DATA FINE 10/06/2022</t>
  </si>
  <si>
    <t>PIAZZA AMERINA</t>
  </si>
  <si>
    <t>TRASPORTI</t>
  </si>
  <si>
    <t>PATENTE</t>
  </si>
  <si>
    <t>Pietraperzia</t>
  </si>
  <si>
    <t>addetto guida e mov.</t>
  </si>
  <si>
    <t>autoferrotranvieri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</si>
</sst>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[$-410]dd/mm/yy"/>
    <numFmt numFmtId="166" formatCode="#,##0.00&quot; &quot;[$€-410]"/>
    <numFmt numFmtId="167" formatCode="dd\.mm\.yyyy;@"/>
    <numFmt numFmtId="168" formatCode="[$-410]General"/>
    <numFmt numFmtId="169" formatCode="d/m/yyyy"/>
    <numFmt numFmtId="170" formatCode="[$-410]0.00%"/>
    <numFmt numFmtId="171" formatCode="dd/mm/yy;@"/>
    <numFmt numFmtId="172" formatCode="d/m/yy;@"/>
    <numFmt numFmtId="173" formatCode="&quot; &quot;#,##0.00&quot; &quot;;&quot;-&quot;#,##0.00&quot; &quot;;&quot; -&quot;00.00&quot; &quot;;&quot; &quot;@&quot; &quot;"/>
    <numFmt numFmtId="174" formatCode="&quot; &quot;#,##0&quot; &quot;;&quot;-&quot;#,##0&quot; &quot;;&quot; -&quot;00&quot; &quot;;&quot; &quot;@&quot; &quot;"/>
    <numFmt numFmtId="175" formatCode="[$-410]0.00"/>
    <numFmt numFmtId="176" formatCode="[$€-410]&quot; &quot;#,##0.00;[Red]&quot;-&quot;[$€-410]&quot; &quot;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1"/>
    </font>
    <font>
      <sz val="12"/>
      <color theme="1"/>
      <name val="Calibri"/>
      <family val="2"/>
    </font>
    <font>
      <sz val="9"/>
      <color rgb="FF000000"/>
      <name val="Times New Roman"/>
      <family val="1"/>
    </font>
    <font>
      <sz val="9"/>
      <color rgb="FF000000"/>
      <name val="Calibri"/>
      <family val="2"/>
    </font>
    <font>
      <sz val="11"/>
      <name val="Calibri"/>
      <family val="2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5B9BD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5B9BD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Border="0" applyProtection="0"/>
    <xf numFmtId="0" fontId="8" fillId="0" borderId="0" applyNumberFormat="0" applyBorder="0" applyProtection="0"/>
    <xf numFmtId="9" fontId="11" fillId="0" borderId="0" applyFont="0" applyFill="0" applyBorder="0" applyAlignment="0" applyProtection="0"/>
    <xf numFmtId="168" fontId="5" fillId="0" borderId="0"/>
    <xf numFmtId="0" fontId="2" fillId="0" borderId="0" applyBorder="0" applyProtection="0"/>
  </cellStyleXfs>
  <cellXfs count="222">
    <xf numFmtId="0" fontId="0" fillId="0" borderId="0" xfId="0"/>
    <xf numFmtId="0" fontId="3" fillId="2" borderId="0" xfId="4" applyFont="1" applyFill="1" applyAlignment="1">
      <alignment horizontal="right" vertical="center"/>
    </xf>
    <xf numFmtId="0" fontId="3" fillId="2" borderId="0" xfId="4" applyFont="1" applyFill="1" applyAlignment="1">
      <alignment horizontal="center" vertical="center"/>
    </xf>
    <xf numFmtId="0" fontId="3" fillId="2" borderId="0" xfId="4" applyFont="1" applyFill="1" applyAlignment="1">
      <alignment horizontal="center" vertical="center" wrapText="1"/>
    </xf>
    <xf numFmtId="0" fontId="3" fillId="2" borderId="0" xfId="4" applyFont="1" applyFill="1" applyAlignment="1">
      <alignment horizontal="left" vertical="center"/>
    </xf>
    <xf numFmtId="164" fontId="3" fillId="2" borderId="0" xfId="4" applyNumberFormat="1" applyFont="1" applyFill="1" applyAlignment="1">
      <alignment horizontal="right" vertical="center"/>
    </xf>
    <xf numFmtId="0" fontId="2" fillId="0" borderId="0" xfId="4"/>
    <xf numFmtId="0" fontId="5" fillId="0" borderId="0" xfId="4" applyFont="1" applyAlignment="1">
      <alignment horizontal="right"/>
    </xf>
    <xf numFmtId="165" fontId="5" fillId="0" borderId="0" xfId="4" applyNumberFormat="1" applyFont="1" applyAlignment="1">
      <alignment horizontal="right"/>
    </xf>
    <xf numFmtId="0" fontId="5" fillId="0" borderId="0" xfId="4" applyFont="1"/>
    <xf numFmtId="0" fontId="5" fillId="0" borderId="0" xfId="4" applyFont="1" applyAlignment="1">
      <alignment wrapText="1"/>
    </xf>
    <xf numFmtId="0" fontId="5" fillId="0" borderId="0" xfId="4" applyFont="1" applyAlignment="1">
      <alignment horizontal="left"/>
    </xf>
    <xf numFmtId="164" fontId="5" fillId="0" borderId="0" xfId="4" applyNumberFormat="1" applyFont="1" applyAlignment="1">
      <alignment horizontal="right"/>
    </xf>
    <xf numFmtId="14" fontId="5" fillId="0" borderId="0" xfId="4" applyNumberFormat="1" applyFont="1" applyAlignment="1">
      <alignment horizontal="right"/>
    </xf>
    <xf numFmtId="4" fontId="5" fillId="0" borderId="0" xfId="4" applyNumberFormat="1" applyFont="1"/>
    <xf numFmtId="49" fontId="0" fillId="0" borderId="0" xfId="0" applyNumberFormat="1" applyAlignment="1">
      <alignment horizontal="right"/>
    </xf>
    <xf numFmtId="44" fontId="5" fillId="0" borderId="0" xfId="2" applyFont="1" applyFill="1" applyAlignment="1"/>
    <xf numFmtId="2" fontId="5" fillId="0" borderId="0" xfId="4" applyNumberFormat="1" applyFont="1"/>
    <xf numFmtId="164" fontId="5" fillId="0" borderId="0" xfId="2" applyNumberFormat="1" applyFont="1" applyFill="1" applyAlignment="1">
      <alignment horizontal="right"/>
    </xf>
    <xf numFmtId="0" fontId="6" fillId="0" borderId="0" xfId="4" applyFont="1" applyAlignment="1">
      <alignment horizontal="right" vertical="center"/>
    </xf>
    <xf numFmtId="165" fontId="6" fillId="0" borderId="0" xfId="4" applyNumberFormat="1" applyFont="1" applyAlignment="1">
      <alignment horizontal="right" vertical="center"/>
    </xf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/>
    </xf>
    <xf numFmtId="166" fontId="6" fillId="0" borderId="0" xfId="4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6" fillId="3" borderId="0" xfId="4" applyFont="1" applyFill="1" applyAlignment="1">
      <alignment horizontal="right" vertical="center"/>
    </xf>
    <xf numFmtId="165" fontId="6" fillId="3" borderId="0" xfId="4" applyNumberFormat="1" applyFont="1" applyFill="1" applyAlignment="1">
      <alignment horizontal="right" vertical="center"/>
    </xf>
    <xf numFmtId="0" fontId="6" fillId="3" borderId="0" xfId="4" applyFont="1" applyFill="1" applyAlignment="1">
      <alignment horizontal="center" vertical="center"/>
    </xf>
    <xf numFmtId="0" fontId="6" fillId="3" borderId="0" xfId="4" applyFont="1" applyFill="1" applyAlignment="1">
      <alignment horizontal="left" vertical="center"/>
    </xf>
    <xf numFmtId="166" fontId="6" fillId="3" borderId="0" xfId="4" applyNumberFormat="1" applyFont="1" applyFill="1" applyAlignment="1">
      <alignment horizontal="right" vertical="center"/>
    </xf>
    <xf numFmtId="164" fontId="6" fillId="3" borderId="0" xfId="4" applyNumberFormat="1" applyFont="1" applyFill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7" fillId="0" borderId="0" xfId="0" applyFont="1"/>
    <xf numFmtId="14" fontId="5" fillId="0" borderId="0" xfId="4" applyNumberFormat="1" applyFont="1" applyBorder="1" applyAlignment="1">
      <alignment horizontal="center"/>
    </xf>
    <xf numFmtId="0" fontId="8" fillId="0" borderId="0" xfId="4" applyFont="1" applyBorder="1"/>
    <xf numFmtId="0" fontId="5" fillId="0" borderId="0" xfId="4" applyFont="1" applyBorder="1" applyAlignment="1">
      <alignment horizontal="center" wrapText="1"/>
    </xf>
    <xf numFmtId="0" fontId="5" fillId="0" borderId="0" xfId="4" applyFont="1" applyBorder="1"/>
    <xf numFmtId="0" fontId="5" fillId="0" borderId="0" xfId="4" applyFont="1" applyBorder="1" applyAlignment="1">
      <alignment horizontal="center"/>
    </xf>
    <xf numFmtId="0" fontId="5" fillId="0" borderId="0" xfId="4" applyFont="1" applyBorder="1" applyAlignment="1">
      <alignment horizontal="left"/>
    </xf>
    <xf numFmtId="0" fontId="5" fillId="3" borderId="0" xfId="4" applyFont="1" applyFill="1" applyBorder="1"/>
    <xf numFmtId="4" fontId="5" fillId="0" borderId="0" xfId="4" applyNumberFormat="1" applyFont="1" applyBorder="1"/>
    <xf numFmtId="0" fontId="9" fillId="0" borderId="0" xfId="4" applyFont="1" applyBorder="1"/>
    <xf numFmtId="164" fontId="8" fillId="0" borderId="0" xfId="4" applyNumberFormat="1" applyFont="1" applyBorder="1" applyAlignment="1">
      <alignment horizontal="right"/>
    </xf>
    <xf numFmtId="14" fontId="5" fillId="3" borderId="0" xfId="4" applyNumberFormat="1" applyFont="1" applyFill="1" applyBorder="1" applyAlignment="1">
      <alignment horizontal="left"/>
    </xf>
    <xf numFmtId="164" fontId="5" fillId="0" borderId="0" xfId="4" applyNumberFormat="1" applyFont="1" applyBorder="1" applyAlignment="1">
      <alignment horizontal="right"/>
    </xf>
    <xf numFmtId="14" fontId="5" fillId="0" borderId="0" xfId="5" applyNumberFormat="1" applyFont="1" applyBorder="1" applyAlignment="1">
      <alignment horizontal="center"/>
    </xf>
    <xf numFmtId="2" fontId="9" fillId="0" borderId="0" xfId="4" applyNumberFormat="1" applyFont="1" applyBorder="1"/>
    <xf numFmtId="1" fontId="9" fillId="0" borderId="0" xfId="4" applyNumberFormat="1" applyFont="1" applyBorder="1"/>
    <xf numFmtId="14" fontId="8" fillId="0" borderId="0" xfId="4" applyNumberFormat="1" applyFont="1" applyBorder="1" applyAlignment="1">
      <alignment horizontal="center"/>
    </xf>
    <xf numFmtId="0" fontId="8" fillId="0" borderId="0" xfId="4" applyFont="1" applyBorder="1" applyAlignment="1">
      <alignment horizontal="center" wrapText="1"/>
    </xf>
    <xf numFmtId="0" fontId="8" fillId="0" borderId="0" xfId="4" applyFont="1" applyBorder="1" applyAlignment="1">
      <alignment horizontal="center"/>
    </xf>
    <xf numFmtId="0" fontId="8" fillId="0" borderId="0" xfId="4" applyFont="1" applyBorder="1" applyAlignment="1">
      <alignment horizontal="left"/>
    </xf>
    <xf numFmtId="14" fontId="8" fillId="3" borderId="0" xfId="4" applyNumberFormat="1" applyFont="1" applyFill="1" applyBorder="1" applyAlignment="1">
      <alignment horizontal="left"/>
    </xf>
    <xf numFmtId="4" fontId="8" fillId="3" borderId="0" xfId="4" applyNumberFormat="1" applyFont="1" applyFill="1" applyBorder="1"/>
    <xf numFmtId="4" fontId="8" fillId="0" borderId="0" xfId="4" applyNumberFormat="1" applyFont="1" applyBorder="1"/>
    <xf numFmtId="0" fontId="10" fillId="0" borderId="0" xfId="0" applyFont="1"/>
    <xf numFmtId="14" fontId="8" fillId="0" borderId="0" xfId="4" applyNumberFormat="1" applyFont="1" applyBorder="1" applyAlignment="1">
      <alignment horizontal="left"/>
    </xf>
    <xf numFmtId="14" fontId="5" fillId="0" borderId="0" xfId="4" applyNumberFormat="1" applyFont="1" applyAlignment="1">
      <alignment horizontal="center"/>
    </xf>
    <xf numFmtId="0" fontId="5" fillId="0" borderId="0" xfId="4" applyFont="1" applyAlignment="1">
      <alignment horizontal="center"/>
    </xf>
    <xf numFmtId="0" fontId="5" fillId="0" borderId="0" xfId="4" applyFont="1" applyAlignment="1">
      <alignment horizontal="center" vertical="center" wrapText="1"/>
    </xf>
    <xf numFmtId="14" fontId="0" fillId="0" borderId="0" xfId="0" applyNumberFormat="1"/>
    <xf numFmtId="167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left" wrapText="1"/>
    </xf>
    <xf numFmtId="167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horizontal="right" wrapText="1"/>
    </xf>
    <xf numFmtId="9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2" fillId="0" borderId="0" xfId="4" applyAlignment="1">
      <alignment horizontal="right" vertical="center"/>
    </xf>
    <xf numFmtId="14" fontId="2" fillId="0" borderId="0" xfId="4" applyNumberFormat="1" applyAlignment="1">
      <alignment horizontal="right"/>
    </xf>
    <xf numFmtId="0" fontId="2" fillId="0" borderId="0" xfId="4" applyAlignment="1">
      <alignment horizontal="left"/>
    </xf>
    <xf numFmtId="0" fontId="2" fillId="0" borderId="0" xfId="4" applyAlignment="1">
      <alignment horizontal="right"/>
    </xf>
    <xf numFmtId="44" fontId="5" fillId="0" borderId="0" xfId="2" applyFont="1" applyFill="1"/>
    <xf numFmtId="9" fontId="5" fillId="0" borderId="0" xfId="6" applyFont="1" applyFill="1" applyAlignment="1">
      <alignment horizontal="center"/>
    </xf>
    <xf numFmtId="44" fontId="5" fillId="4" borderId="0" xfId="2" applyFont="1" applyFill="1" applyAlignment="1"/>
    <xf numFmtId="44" fontId="0" fillId="4" borderId="0" xfId="0" applyNumberFormat="1" applyFill="1"/>
    <xf numFmtId="164" fontId="5" fillId="0" borderId="0" xfId="2" applyNumberFormat="1" applyFont="1" applyAlignment="1">
      <alignment horizontal="right"/>
    </xf>
    <xf numFmtId="44" fontId="5" fillId="0" borderId="0" xfId="2" applyFont="1"/>
    <xf numFmtId="168" fontId="12" fillId="0" borderId="0" xfId="7" applyFont="1"/>
    <xf numFmtId="169" fontId="12" fillId="0" borderId="0" xfId="7" applyNumberFormat="1" applyFont="1"/>
    <xf numFmtId="164" fontId="12" fillId="0" borderId="0" xfId="7" applyNumberFormat="1" applyFont="1" applyAlignment="1">
      <alignment horizontal="right"/>
    </xf>
    <xf numFmtId="14" fontId="12" fillId="0" borderId="0" xfId="7" applyNumberFormat="1" applyFont="1"/>
    <xf numFmtId="0" fontId="3" fillId="5" borderId="1" xfId="4" applyFont="1" applyFill="1" applyBorder="1" applyAlignment="1">
      <alignment horizontal="right" vertical="center"/>
    </xf>
    <xf numFmtId="0" fontId="3" fillId="5" borderId="1" xfId="4" applyFont="1" applyFill="1" applyBorder="1" applyAlignment="1">
      <alignment horizontal="center" vertical="center"/>
    </xf>
    <xf numFmtId="0" fontId="3" fillId="5" borderId="1" xfId="4" applyFont="1" applyFill="1" applyBorder="1" applyAlignment="1">
      <alignment horizontal="left" vertical="center"/>
    </xf>
    <xf numFmtId="0" fontId="3" fillId="5" borderId="1" xfId="4" applyFont="1" applyFill="1" applyBorder="1" applyAlignment="1">
      <alignment vertical="center"/>
    </xf>
    <xf numFmtId="164" fontId="3" fillId="5" borderId="1" xfId="4" applyNumberFormat="1" applyFont="1" applyFill="1" applyBorder="1" applyAlignment="1">
      <alignment horizontal="right" vertical="center"/>
    </xf>
    <xf numFmtId="0" fontId="5" fillId="0" borderId="0" xfId="4" applyFont="1" applyBorder="1" applyAlignment="1">
      <alignment horizontal="right"/>
    </xf>
    <xf numFmtId="2" fontId="5" fillId="0" borderId="0" xfId="4" applyNumberFormat="1" applyFont="1" applyBorder="1" applyAlignment="1">
      <alignment horizontal="right"/>
    </xf>
    <xf numFmtId="49" fontId="5" fillId="0" borderId="0" xfId="4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4" applyFont="1" applyProtection="1"/>
    <xf numFmtId="0" fontId="5" fillId="0" borderId="0" xfId="4" applyFont="1" applyAlignment="1" applyProtection="1">
      <alignment horizontal="right"/>
    </xf>
    <xf numFmtId="164" fontId="5" fillId="0" borderId="0" xfId="4" applyNumberFormat="1" applyFont="1" applyAlignment="1" applyProtection="1">
      <alignment horizontal="right"/>
    </xf>
    <xf numFmtId="0" fontId="13" fillId="0" borderId="0" xfId="0" applyFont="1" applyAlignment="1">
      <alignment horizontal="right"/>
    </xf>
    <xf numFmtId="168" fontId="8" fillId="0" borderId="0" xfId="7" applyFont="1"/>
    <xf numFmtId="168" fontId="8" fillId="0" borderId="0" xfId="7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5" fillId="0" borderId="0" xfId="4" applyNumberFormat="1" applyFont="1"/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vertical="center"/>
    </xf>
    <xf numFmtId="164" fontId="5" fillId="0" borderId="0" xfId="4" applyNumberFormat="1" applyFont="1" applyAlignment="1">
      <alignment horizontal="right" vertical="center"/>
    </xf>
    <xf numFmtId="14" fontId="7" fillId="0" borderId="0" xfId="0" applyNumberFormat="1" applyFont="1" applyAlignment="1">
      <alignment horizontal="right"/>
    </xf>
    <xf numFmtId="14" fontId="5" fillId="0" borderId="0" xfId="4" applyNumberFormat="1" applyFont="1" applyBorder="1" applyAlignment="1">
      <alignment horizontal="right"/>
    </xf>
    <xf numFmtId="165" fontId="5" fillId="0" borderId="0" xfId="4" applyNumberFormat="1" applyFont="1" applyAlignment="1" applyProtection="1">
      <alignment horizontal="right"/>
    </xf>
    <xf numFmtId="172" fontId="5" fillId="0" borderId="0" xfId="4" applyNumberFormat="1" applyFont="1" applyAlignment="1">
      <alignment horizontal="right"/>
    </xf>
    <xf numFmtId="14" fontId="5" fillId="0" borderId="0" xfId="4" applyNumberFormat="1" applyFont="1" applyAlignment="1">
      <alignment horizontal="right" vertical="center"/>
    </xf>
    <xf numFmtId="0" fontId="5" fillId="0" borderId="0" xfId="4" applyFont="1" applyAlignment="1" applyProtection="1">
      <alignment horizontal="left" vertical="center"/>
    </xf>
    <xf numFmtId="0" fontId="13" fillId="0" borderId="0" xfId="0" applyFont="1" applyAlignment="1">
      <alignment horizontal="left"/>
    </xf>
    <xf numFmtId="0" fontId="5" fillId="0" borderId="0" xfId="4" applyFont="1" applyAlignment="1">
      <alignment horizontal="left" vertical="center"/>
    </xf>
    <xf numFmtId="0" fontId="5" fillId="0" borderId="0" xfId="4" applyFont="1" applyBorder="1" applyAlignment="1"/>
    <xf numFmtId="0" fontId="5" fillId="0" borderId="0" xfId="4" applyFont="1" applyAlignment="1" applyProtection="1"/>
    <xf numFmtId="0" fontId="0" fillId="0" borderId="0" xfId="0" applyAlignment="1"/>
    <xf numFmtId="168" fontId="8" fillId="0" borderId="0" xfId="7" applyFont="1" applyAlignment="1"/>
    <xf numFmtId="0" fontId="5" fillId="0" borderId="0" xfId="4" applyFont="1" applyAlignment="1"/>
    <xf numFmtId="0" fontId="3" fillId="2" borderId="2" xfId="4" applyFont="1" applyFill="1" applyBorder="1" applyAlignment="1">
      <alignment horizontal="right"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left" vertical="center"/>
    </xf>
    <xf numFmtId="164" fontId="3" fillId="2" borderId="2" xfId="4" applyNumberFormat="1" applyFont="1" applyFill="1" applyBorder="1" applyAlignment="1">
      <alignment horizontal="right" vertical="center"/>
    </xf>
    <xf numFmtId="164" fontId="5" fillId="0" borderId="0" xfId="2" applyNumberFormat="1" applyFont="1" applyFill="1" applyAlignment="1"/>
    <xf numFmtId="10" fontId="5" fillId="0" borderId="0" xfId="4" applyNumberFormat="1" applyFont="1" applyAlignment="1">
      <alignment horizontal="right"/>
    </xf>
    <xf numFmtId="0" fontId="2" fillId="0" borderId="0" xfId="8" applyBorder="1" applyAlignment="1" applyProtection="1">
      <alignment horizontal="right"/>
    </xf>
    <xf numFmtId="0" fontId="3" fillId="2" borderId="2" xfId="4" applyFont="1" applyFill="1" applyBorder="1" applyAlignment="1">
      <alignment vertical="center"/>
    </xf>
    <xf numFmtId="14" fontId="3" fillId="2" borderId="2" xfId="4" applyNumberFormat="1" applyFont="1" applyFill="1" applyBorder="1" applyAlignment="1">
      <alignment horizontal="right" vertical="center"/>
    </xf>
    <xf numFmtId="2" fontId="3" fillId="2" borderId="2" xfId="4" applyNumberFormat="1" applyFont="1" applyFill="1" applyBorder="1" applyAlignment="1">
      <alignment horizontal="right" vertical="center"/>
    </xf>
    <xf numFmtId="164" fontId="3" fillId="2" borderId="2" xfId="4" applyNumberFormat="1" applyFont="1" applyFill="1" applyBorder="1" applyAlignment="1">
      <alignment vertical="center"/>
    </xf>
    <xf numFmtId="0" fontId="0" fillId="0" borderId="2" xfId="0" applyBorder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2" fontId="5" fillId="0" borderId="0" xfId="4" applyNumberFormat="1" applyFont="1" applyAlignment="1">
      <alignment horizontal="right"/>
    </xf>
    <xf numFmtId="9" fontId="5" fillId="0" borderId="0" xfId="4" applyNumberFormat="1" applyFont="1" applyAlignment="1">
      <alignment horizontal="right" vertical="center"/>
    </xf>
    <xf numFmtId="0" fontId="2" fillId="0" borderId="0" xfId="4" applyAlignment="1">
      <alignment horizontal="center"/>
    </xf>
    <xf numFmtId="164" fontId="2" fillId="0" borderId="0" xfId="4" applyNumberFormat="1" applyAlignment="1">
      <alignment horizontal="right"/>
    </xf>
    <xf numFmtId="2" fontId="2" fillId="0" borderId="0" xfId="4" applyNumberFormat="1" applyAlignment="1">
      <alignment horizontal="right"/>
    </xf>
    <xf numFmtId="10" fontId="2" fillId="0" borderId="0" xfId="4" applyNumberFormat="1" applyAlignment="1">
      <alignment horizontal="right" vertical="center"/>
    </xf>
    <xf numFmtId="164" fontId="2" fillId="0" borderId="0" xfId="4" applyNumberFormat="1"/>
    <xf numFmtId="14" fontId="2" fillId="0" borderId="0" xfId="4" applyNumberFormat="1" applyAlignment="1">
      <alignment horizontal="right" vertical="center"/>
    </xf>
    <xf numFmtId="164" fontId="16" fillId="0" borderId="0" xfId="4" applyNumberFormat="1" applyFont="1" applyAlignment="1">
      <alignment horizontal="right" vertical="center"/>
    </xf>
    <xf numFmtId="173" fontId="16" fillId="0" borderId="0" xfId="4" applyNumberFormat="1" applyFont="1" applyAlignment="1">
      <alignment horizontal="right" vertical="center"/>
    </xf>
    <xf numFmtId="0" fontId="2" fillId="0" borderId="0" xfId="4" quotePrefix="1" applyAlignment="1">
      <alignment horizontal="right" vertical="center"/>
    </xf>
    <xf numFmtId="164" fontId="2" fillId="0" borderId="0" xfId="4" applyNumberFormat="1" applyAlignment="1">
      <alignment vertical="center"/>
    </xf>
    <xf numFmtId="49" fontId="5" fillId="0" borderId="0" xfId="4" applyNumberFormat="1" applyFont="1" applyBorder="1" applyAlignment="1">
      <alignment horizontal="right" vertical="center"/>
    </xf>
    <xf numFmtId="164" fontId="5" fillId="0" borderId="0" xfId="4" applyNumberFormat="1" applyFont="1" applyBorder="1"/>
    <xf numFmtId="174" fontId="16" fillId="0" borderId="0" xfId="4" applyNumberFormat="1" applyFont="1" applyAlignment="1">
      <alignment horizontal="right" vertical="center"/>
    </xf>
    <xf numFmtId="174" fontId="2" fillId="0" borderId="0" xfId="4" applyNumberFormat="1" applyAlignment="1">
      <alignment horizontal="right"/>
    </xf>
    <xf numFmtId="164" fontId="16" fillId="0" borderId="0" xfId="4" applyNumberFormat="1" applyFont="1"/>
    <xf numFmtId="0" fontId="16" fillId="0" borderId="0" xfId="4" applyFont="1" applyAlignment="1">
      <alignment horizontal="right"/>
    </xf>
    <xf numFmtId="14" fontId="16" fillId="0" borderId="0" xfId="4" applyNumberFormat="1" applyFont="1" applyAlignment="1">
      <alignment horizontal="right"/>
    </xf>
    <xf numFmtId="164" fontId="16" fillId="0" borderId="0" xfId="4" applyNumberFormat="1" applyFont="1" applyAlignment="1">
      <alignment horizontal="right"/>
    </xf>
    <xf numFmtId="164" fontId="2" fillId="0" borderId="3" xfId="4" applyNumberFormat="1" applyBorder="1"/>
    <xf numFmtId="175" fontId="5" fillId="0" borderId="0" xfId="4" applyNumberFormat="1" applyFont="1"/>
    <xf numFmtId="0" fontId="2" fillId="0" borderId="0" xfId="4" applyProtection="1"/>
    <xf numFmtId="14" fontId="2" fillId="0" borderId="0" xfId="4" applyNumberFormat="1" applyAlignment="1" applyProtection="1">
      <alignment horizontal="right"/>
    </xf>
    <xf numFmtId="164" fontId="2" fillId="0" borderId="0" xfId="4" applyNumberFormat="1" applyAlignment="1" applyProtection="1">
      <alignment horizontal="right"/>
    </xf>
    <xf numFmtId="164" fontId="2" fillId="0" borderId="0" xfId="4" applyNumberFormat="1" applyProtection="1"/>
    <xf numFmtId="0" fontId="2" fillId="0" borderId="0" xfId="4" applyBorder="1"/>
    <xf numFmtId="14" fontId="2" fillId="0" borderId="0" xfId="4" applyNumberFormat="1" applyBorder="1"/>
    <xf numFmtId="164" fontId="2" fillId="0" borderId="0" xfId="4" applyNumberFormat="1" applyBorder="1" applyAlignment="1">
      <alignment horizontal="right"/>
    </xf>
    <xf numFmtId="4" fontId="2" fillId="0" borderId="0" xfId="4" applyNumberFormat="1" applyBorder="1"/>
    <xf numFmtId="9" fontId="2" fillId="0" borderId="0" xfId="4" applyNumberFormat="1" applyBorder="1"/>
    <xf numFmtId="164" fontId="2" fillId="0" borderId="0" xfId="4" applyNumberFormat="1" applyBorder="1"/>
    <xf numFmtId="0" fontId="17" fillId="0" borderId="0" xfId="0" applyFont="1"/>
    <xf numFmtId="0" fontId="18" fillId="0" borderId="0" xfId="0" applyFont="1" applyAlignment="1">
      <alignment horizontal="left"/>
    </xf>
    <xf numFmtId="16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/>
    <xf numFmtId="0" fontId="15" fillId="0" borderId="0" xfId="4" applyFont="1" applyAlignment="1">
      <alignment horizontal="center" vertical="center" wrapText="1"/>
    </xf>
    <xf numFmtId="164" fontId="15" fillId="0" borderId="0" xfId="4" applyNumberFormat="1" applyFont="1" applyAlignment="1">
      <alignment horizontal="right" vertical="center" wrapText="1"/>
    </xf>
    <xf numFmtId="164" fontId="15" fillId="0" borderId="0" xfId="0" applyNumberFormat="1" applyFont="1" applyAlignment="1">
      <alignment vertical="center" wrapText="1"/>
    </xf>
    <xf numFmtId="14" fontId="15" fillId="0" borderId="0" xfId="4" applyNumberFormat="1" applyFont="1" applyAlignment="1">
      <alignment horizontal="center" vertical="center" wrapText="1"/>
    </xf>
    <xf numFmtId="164" fontId="15" fillId="0" borderId="0" xfId="4" applyNumberFormat="1" applyFont="1" applyAlignment="1">
      <alignment vertical="center" wrapText="1"/>
    </xf>
    <xf numFmtId="0" fontId="5" fillId="0" borderId="0" xfId="4" applyFont="1" applyAlignment="1" applyProtection="1">
      <alignment horizontal="center"/>
    </xf>
    <xf numFmtId="176" fontId="5" fillId="0" borderId="0" xfId="4" applyNumberFormat="1" applyFont="1" applyAlignment="1" applyProtection="1">
      <alignment horizontal="right"/>
    </xf>
    <xf numFmtId="164" fontId="5" fillId="0" borderId="0" xfId="4" applyNumberFormat="1" applyFont="1" applyProtection="1"/>
    <xf numFmtId="0" fontId="12" fillId="0" borderId="0" xfId="4" applyFont="1" applyProtection="1"/>
    <xf numFmtId="0" fontId="3" fillId="5" borderId="1" xfId="4" applyFont="1" applyFill="1" applyBorder="1" applyAlignment="1">
      <alignment horizontal="right" vertical="center" wrapText="1"/>
    </xf>
    <xf numFmtId="168" fontId="8" fillId="0" borderId="0" xfId="7" applyFont="1" applyAlignment="1">
      <alignment horizontal="right" wrapText="1"/>
    </xf>
    <xf numFmtId="0" fontId="7" fillId="0" borderId="0" xfId="0" applyFont="1" applyAlignment="1"/>
    <xf numFmtId="171" fontId="5" fillId="0" borderId="0" xfId="4" applyNumberFormat="1" applyFont="1" applyAlignment="1">
      <alignment horizontal="right"/>
    </xf>
    <xf numFmtId="164" fontId="3" fillId="5" borderId="1" xfId="4" applyNumberFormat="1" applyFont="1" applyFill="1" applyBorder="1" applyAlignment="1">
      <alignment vertical="center"/>
    </xf>
    <xf numFmtId="164" fontId="5" fillId="0" borderId="0" xfId="4" applyNumberFormat="1" applyFont="1" applyBorder="1" applyAlignment="1"/>
    <xf numFmtId="164" fontId="5" fillId="0" borderId="0" xfId="4" applyNumberFormat="1" applyFont="1" applyAlignment="1" applyProtection="1"/>
    <xf numFmtId="164" fontId="0" fillId="0" borderId="0" xfId="0" applyNumberFormat="1" applyAlignment="1"/>
    <xf numFmtId="164" fontId="13" fillId="0" borderId="0" xfId="0" applyNumberFormat="1" applyFont="1" applyAlignment="1"/>
    <xf numFmtId="164" fontId="5" fillId="0" borderId="0" xfId="4" applyNumberFormat="1" applyFont="1" applyAlignment="1"/>
    <xf numFmtId="164" fontId="5" fillId="0" borderId="0" xfId="4" applyNumberFormat="1" applyFont="1" applyAlignment="1">
      <alignment vertical="center"/>
    </xf>
    <xf numFmtId="3" fontId="0" fillId="0" borderId="0" xfId="0" applyNumberFormat="1" applyAlignment="1">
      <alignment horizontal="right"/>
    </xf>
    <xf numFmtId="170" fontId="5" fillId="0" borderId="0" xfId="4" applyNumberFormat="1" applyFont="1" applyAlignment="1" applyProtection="1">
      <alignment horizontal="right"/>
    </xf>
    <xf numFmtId="0" fontId="2" fillId="0" borderId="0" xfId="8" applyBorder="1" applyAlignment="1" applyProtection="1"/>
    <xf numFmtId="0" fontId="3" fillId="2" borderId="2" xfId="4" applyFont="1" applyFill="1" applyBorder="1" applyAlignment="1">
      <alignment horizontal="right" vertical="center" wrapText="1"/>
    </xf>
    <xf numFmtId="14" fontId="2" fillId="0" borderId="0" xfId="8" applyNumberFormat="1" applyBorder="1" applyAlignment="1" applyProtection="1">
      <alignment horizontal="right"/>
    </xf>
    <xf numFmtId="164" fontId="5" fillId="0" borderId="0" xfId="7" applyNumberFormat="1" applyAlignment="1"/>
    <xf numFmtId="164" fontId="2" fillId="0" borderId="0" xfId="8" applyNumberFormat="1" applyBorder="1" applyAlignment="1" applyProtection="1"/>
    <xf numFmtId="2" fontId="5" fillId="0" borderId="0" xfId="7" applyNumberFormat="1" applyAlignment="1">
      <alignment horizontal="right"/>
    </xf>
    <xf numFmtId="1" fontId="2" fillId="0" borderId="0" xfId="8" applyNumberFormat="1" applyBorder="1" applyAlignment="1" applyProtection="1">
      <alignment horizontal="right"/>
    </xf>
    <xf numFmtId="9" fontId="5" fillId="0" borderId="0" xfId="7" applyNumberFormat="1" applyAlignment="1">
      <alignment horizontal="right"/>
    </xf>
    <xf numFmtId="9" fontId="2" fillId="0" borderId="0" xfId="4" applyNumberFormat="1" applyAlignment="1">
      <alignment horizontal="right"/>
    </xf>
    <xf numFmtId="9" fontId="5" fillId="0" borderId="0" xfId="3" applyFont="1" applyFill="1" applyAlignment="1">
      <alignment horizontal="right"/>
    </xf>
    <xf numFmtId="9" fontId="2" fillId="0" borderId="0" xfId="8" applyNumberFormat="1" applyBorder="1" applyAlignment="1" applyProtection="1">
      <alignment horizontal="right"/>
    </xf>
    <xf numFmtId="0" fontId="2" fillId="0" borderId="0" xfId="4" applyAlignment="1" applyProtection="1">
      <alignment horizontal="right"/>
    </xf>
    <xf numFmtId="0" fontId="2" fillId="0" borderId="0" xfId="4" applyBorder="1" applyAlignment="1">
      <alignment horizontal="right"/>
    </xf>
    <xf numFmtId="0" fontId="15" fillId="0" borderId="0" xfId="4" applyFont="1" applyAlignment="1">
      <alignment horizontal="right" vertical="center" wrapText="1"/>
    </xf>
    <xf numFmtId="0" fontId="12" fillId="0" borderId="0" xfId="4" applyFont="1" applyAlignment="1">
      <alignment horizontal="right"/>
    </xf>
    <xf numFmtId="14" fontId="2" fillId="0" borderId="0" xfId="4" applyNumberFormat="1" applyBorder="1" applyAlignment="1">
      <alignment horizontal="right"/>
    </xf>
    <xf numFmtId="14" fontId="15" fillId="0" borderId="0" xfId="0" applyNumberFormat="1" applyFont="1" applyAlignment="1">
      <alignment horizontal="right" vertical="center" wrapText="1"/>
    </xf>
    <xf numFmtId="14" fontId="15" fillId="0" borderId="0" xfId="4" applyNumberFormat="1" applyFont="1" applyAlignment="1">
      <alignment horizontal="right" vertical="center" wrapText="1"/>
    </xf>
    <xf numFmtId="165" fontId="12" fillId="0" borderId="0" xfId="4" applyNumberFormat="1" applyFont="1" applyAlignment="1" applyProtection="1">
      <alignment horizontal="right"/>
    </xf>
    <xf numFmtId="0" fontId="12" fillId="0" borderId="0" xfId="4" applyFont="1" applyAlignment="1" applyProtection="1">
      <alignment horizontal="right"/>
    </xf>
    <xf numFmtId="3" fontId="2" fillId="0" borderId="0" xfId="4" applyNumberFormat="1" applyAlignment="1">
      <alignment horizontal="right"/>
    </xf>
    <xf numFmtId="0" fontId="14" fillId="0" borderId="0" xfId="0" applyFont="1" applyAlignment="1">
      <alignment horizontal="right" vertical="center"/>
    </xf>
    <xf numFmtId="0" fontId="15" fillId="0" borderId="0" xfId="4" applyFont="1" applyAlignment="1">
      <alignment horizontal="right"/>
    </xf>
  </cellXfs>
  <cellStyles count="9">
    <cellStyle name="Excel Built-in Normal" xfId="4" xr:uid="{E3E6BD93-FF64-4F68-8F44-E99BDFDE5AB1}"/>
    <cellStyle name="Excel Built-in Normal 2" xfId="7" xr:uid="{32CB7125-F7BB-4B73-8525-63BA4BDCD3F0}"/>
    <cellStyle name="Excel Built-in Normal 3" xfId="8" xr:uid="{82800950-1B2C-4CC9-8379-CEB7618AEC58}"/>
    <cellStyle name="Migliaia" xfId="1" builtinId="3"/>
    <cellStyle name="Normale" xfId="0" builtinId="0"/>
    <cellStyle name="Normale 2" xfId="5" xr:uid="{EA6C717C-7DCC-4AC6-9F3C-56661A3C8B75}"/>
    <cellStyle name="Percentuale" xfId="3" builtinId="5"/>
    <cellStyle name="Percentuale 3" xfId="6" xr:uid="{FB6B8934-7371-48AE-AB55-918A99A5F697}"/>
    <cellStyle name="Valuta" xfId="2" builtinId="4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C88C2-652B-4489-B950-2E5A2046CA0D}">
  <dimension ref="A1:R280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14" style="33" bestFit="1" customWidth="1"/>
    <col min="2" max="2" width="20.6640625" bestFit="1" customWidth="1"/>
    <col min="3" max="3" width="23.21875" bestFit="1" customWidth="1"/>
    <col min="4" max="4" width="28.33203125" style="35" bestFit="1" customWidth="1"/>
    <col min="5" max="5" width="130.77734375" bestFit="1" customWidth="1"/>
    <col min="6" max="6" width="62.6640625" bestFit="1" customWidth="1"/>
    <col min="7" max="7" width="16.77734375" bestFit="1" customWidth="1"/>
    <col min="8" max="8" width="18.5546875" style="36" bestFit="1" customWidth="1"/>
    <col min="9" max="9" width="26.33203125" bestFit="1" customWidth="1"/>
    <col min="10" max="10" width="64.88671875" style="36" bestFit="1" customWidth="1"/>
    <col min="11" max="11" width="46.33203125" bestFit="1" customWidth="1"/>
    <col min="12" max="12" width="27.77734375" bestFit="1" customWidth="1"/>
    <col min="13" max="13" width="52.6640625" bestFit="1" customWidth="1"/>
    <col min="14" max="14" width="28.33203125" bestFit="1" customWidth="1"/>
    <col min="15" max="15" width="43.21875" bestFit="1" customWidth="1"/>
    <col min="16" max="16" width="22" style="37" customWidth="1"/>
    <col min="17" max="17" width="15.44140625" bestFit="1" customWidth="1"/>
    <col min="18" max="18" width="11.77734375" bestFit="1" customWidth="1"/>
  </cols>
  <sheetData>
    <row r="1" spans="1:16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5" t="s">
        <v>15</v>
      </c>
    </row>
    <row r="2" spans="1:16">
      <c r="A2" s="7">
        <v>1</v>
      </c>
      <c r="B2" s="8">
        <v>31413</v>
      </c>
      <c r="C2" s="9" t="s">
        <v>16</v>
      </c>
      <c r="D2" s="10" t="s">
        <v>17</v>
      </c>
      <c r="E2" s="9" t="s">
        <v>18</v>
      </c>
      <c r="F2" s="9" t="s">
        <v>19</v>
      </c>
      <c r="G2" s="9"/>
      <c r="H2" s="11"/>
      <c r="I2" s="9">
        <v>183</v>
      </c>
      <c r="J2" s="11" t="s">
        <v>20</v>
      </c>
      <c r="K2" s="9" t="s">
        <v>21</v>
      </c>
      <c r="L2" s="7"/>
      <c r="M2" s="9">
        <v>27390.03</v>
      </c>
      <c r="N2" s="9">
        <v>1168</v>
      </c>
      <c r="O2" s="9">
        <v>100</v>
      </c>
      <c r="P2" s="12">
        <v>63058</v>
      </c>
    </row>
    <row r="3" spans="1:16">
      <c r="A3" s="7">
        <v>2</v>
      </c>
      <c r="B3" s="8">
        <v>43773</v>
      </c>
      <c r="C3" s="9" t="s">
        <v>16</v>
      </c>
      <c r="D3" s="10" t="s">
        <v>17</v>
      </c>
      <c r="E3" s="9" t="s">
        <v>22</v>
      </c>
      <c r="F3" s="9" t="s">
        <v>23</v>
      </c>
      <c r="G3" s="9"/>
      <c r="H3" s="11" t="s">
        <v>24</v>
      </c>
      <c r="I3" s="9">
        <v>140</v>
      </c>
      <c r="J3" s="11" t="s">
        <v>25</v>
      </c>
      <c r="K3" s="9" t="s">
        <v>26</v>
      </c>
      <c r="L3" s="7"/>
      <c r="M3" s="9">
        <v>22178.22</v>
      </c>
      <c r="N3" s="9">
        <v>1553.5</v>
      </c>
      <c r="O3" s="9">
        <v>100</v>
      </c>
      <c r="P3" s="12">
        <v>4084</v>
      </c>
    </row>
    <row r="4" spans="1:16">
      <c r="A4" s="7">
        <v>15</v>
      </c>
      <c r="B4" s="8">
        <v>44571</v>
      </c>
      <c r="C4" s="9" t="s">
        <v>16</v>
      </c>
      <c r="D4" s="10" t="s">
        <v>17</v>
      </c>
      <c r="E4" s="9" t="s">
        <v>22</v>
      </c>
      <c r="F4" s="9" t="s">
        <v>23</v>
      </c>
      <c r="G4" s="9"/>
      <c r="H4" s="11" t="s">
        <v>24</v>
      </c>
      <c r="I4" s="9">
        <v>140</v>
      </c>
      <c r="J4" s="11" t="s">
        <v>25</v>
      </c>
      <c r="K4" s="9" t="s">
        <v>27</v>
      </c>
      <c r="L4" s="7" t="s">
        <v>28</v>
      </c>
      <c r="M4" s="9">
        <v>1670.85</v>
      </c>
      <c r="N4" s="9">
        <v>128</v>
      </c>
      <c r="O4" s="9">
        <v>100</v>
      </c>
      <c r="P4" s="12">
        <v>0</v>
      </c>
    </row>
    <row r="5" spans="1:16">
      <c r="A5" s="7">
        <v>16</v>
      </c>
      <c r="B5" s="7" t="s">
        <v>29</v>
      </c>
      <c r="C5" s="9" t="s">
        <v>16</v>
      </c>
      <c r="D5" s="10" t="s">
        <v>17</v>
      </c>
      <c r="E5" s="9" t="s">
        <v>22</v>
      </c>
      <c r="F5" s="9" t="s">
        <v>23</v>
      </c>
      <c r="G5" s="9"/>
      <c r="H5" s="11" t="s">
        <v>24</v>
      </c>
      <c r="I5" s="9">
        <v>140</v>
      </c>
      <c r="J5" s="11" t="s">
        <v>25</v>
      </c>
      <c r="K5" s="9" t="s">
        <v>30</v>
      </c>
      <c r="L5" s="7" t="s">
        <v>31</v>
      </c>
      <c r="M5" s="9">
        <v>1560.96</v>
      </c>
      <c r="N5" s="9">
        <v>105</v>
      </c>
      <c r="O5" s="9">
        <v>100</v>
      </c>
      <c r="P5" s="12">
        <v>0</v>
      </c>
    </row>
    <row r="6" spans="1:16">
      <c r="A6" s="7">
        <v>17</v>
      </c>
      <c r="B6" s="7" t="s">
        <v>28</v>
      </c>
      <c r="C6" s="9" t="s">
        <v>16</v>
      </c>
      <c r="D6" s="10" t="s">
        <v>17</v>
      </c>
      <c r="E6" s="9" t="s">
        <v>18</v>
      </c>
      <c r="F6" s="9" t="s">
        <v>19</v>
      </c>
      <c r="G6" s="9"/>
      <c r="H6" s="11"/>
      <c r="I6" s="9">
        <v>135</v>
      </c>
      <c r="J6" s="11" t="s">
        <v>20</v>
      </c>
      <c r="K6" s="9" t="s">
        <v>32</v>
      </c>
      <c r="L6" s="7"/>
      <c r="M6" s="9">
        <v>19439.939999999999</v>
      </c>
      <c r="N6" s="9">
        <v>1488.5</v>
      </c>
      <c r="O6" s="9">
        <v>100</v>
      </c>
      <c r="P6" s="12">
        <v>1046</v>
      </c>
    </row>
    <row r="7" spans="1:16">
      <c r="A7" s="7">
        <v>1</v>
      </c>
      <c r="B7" s="13">
        <v>35704</v>
      </c>
      <c r="C7" s="9" t="s">
        <v>33</v>
      </c>
      <c r="D7" s="10" t="s">
        <v>34</v>
      </c>
      <c r="E7" s="9" t="s">
        <v>35</v>
      </c>
      <c r="F7" s="9" t="s">
        <v>36</v>
      </c>
      <c r="G7" s="9"/>
      <c r="H7" s="11"/>
      <c r="I7" s="9">
        <v>250</v>
      </c>
      <c r="J7" s="11" t="s">
        <v>37</v>
      </c>
      <c r="K7" s="9" t="s">
        <v>26</v>
      </c>
      <c r="L7" s="7"/>
      <c r="M7" s="14">
        <v>51532.33</v>
      </c>
      <c r="N7" s="14">
        <v>1833</v>
      </c>
      <c r="O7" s="9">
        <v>100</v>
      </c>
      <c r="P7" s="12">
        <v>2911.08</v>
      </c>
    </row>
    <row r="8" spans="1:16">
      <c r="A8" s="7">
        <v>2</v>
      </c>
      <c r="B8" s="13">
        <v>35800</v>
      </c>
      <c r="C8" s="9" t="s">
        <v>33</v>
      </c>
      <c r="D8" s="10" t="s">
        <v>34</v>
      </c>
      <c r="E8" s="9" t="s">
        <v>38</v>
      </c>
      <c r="F8" s="9" t="s">
        <v>39</v>
      </c>
      <c r="G8" s="9"/>
      <c r="H8" s="11"/>
      <c r="I8" s="9">
        <v>183</v>
      </c>
      <c r="J8" s="11" t="s">
        <v>37</v>
      </c>
      <c r="K8" s="9" t="s">
        <v>26</v>
      </c>
      <c r="L8" s="7"/>
      <c r="M8" s="14">
        <v>37639.839999999997</v>
      </c>
      <c r="N8" s="14">
        <v>1800.5</v>
      </c>
      <c r="O8" s="9">
        <v>100</v>
      </c>
      <c r="P8" s="12">
        <v>2272.66</v>
      </c>
    </row>
    <row r="9" spans="1:16">
      <c r="A9" s="7">
        <v>3</v>
      </c>
      <c r="B9" s="13">
        <v>36162</v>
      </c>
      <c r="C9" s="9" t="s">
        <v>33</v>
      </c>
      <c r="D9" s="10" t="s">
        <v>34</v>
      </c>
      <c r="E9" s="9" t="s">
        <v>38</v>
      </c>
      <c r="F9" s="9" t="s">
        <v>39</v>
      </c>
      <c r="G9" s="9"/>
      <c r="H9" s="11"/>
      <c r="I9" s="9">
        <v>183</v>
      </c>
      <c r="J9" s="11" t="s">
        <v>37</v>
      </c>
      <c r="K9" s="9" t="s">
        <v>26</v>
      </c>
      <c r="L9" s="7"/>
      <c r="M9" s="14">
        <v>42892.71</v>
      </c>
      <c r="N9" s="14">
        <v>1800.5</v>
      </c>
      <c r="O9" s="9">
        <v>100</v>
      </c>
      <c r="P9" s="12">
        <v>2490.91</v>
      </c>
    </row>
    <row r="10" spans="1:16">
      <c r="A10" s="7">
        <v>4</v>
      </c>
      <c r="B10" s="13">
        <v>36244</v>
      </c>
      <c r="C10" s="9" t="s">
        <v>33</v>
      </c>
      <c r="D10" s="10" t="s">
        <v>34</v>
      </c>
      <c r="E10" s="9" t="s">
        <v>38</v>
      </c>
      <c r="F10" s="9" t="s">
        <v>39</v>
      </c>
      <c r="G10" s="9"/>
      <c r="H10" s="11"/>
      <c r="I10" s="9">
        <v>183</v>
      </c>
      <c r="J10" s="11" t="s">
        <v>37</v>
      </c>
      <c r="K10" s="9" t="s">
        <v>26</v>
      </c>
      <c r="L10" s="7"/>
      <c r="M10" s="14">
        <v>37668.199999999997</v>
      </c>
      <c r="N10" s="14">
        <v>1833</v>
      </c>
      <c r="O10" s="9">
        <v>100</v>
      </c>
      <c r="P10" s="12">
        <v>2246.33</v>
      </c>
    </row>
    <row r="11" spans="1:16">
      <c r="A11" s="7">
        <v>5</v>
      </c>
      <c r="B11" s="13">
        <v>38912</v>
      </c>
      <c r="C11" s="9" t="s">
        <v>33</v>
      </c>
      <c r="D11" s="10" t="s">
        <v>34</v>
      </c>
      <c r="E11" s="9" t="s">
        <v>40</v>
      </c>
      <c r="F11" s="9" t="s">
        <v>39</v>
      </c>
      <c r="G11" s="9"/>
      <c r="H11" s="11"/>
      <c r="I11" s="9">
        <v>175</v>
      </c>
      <c r="J11" s="11" t="s">
        <v>37</v>
      </c>
      <c r="K11" s="9" t="s">
        <v>26</v>
      </c>
      <c r="L11" s="7"/>
      <c r="M11" s="14">
        <v>34833.54</v>
      </c>
      <c r="N11" s="14">
        <v>1839.5</v>
      </c>
      <c r="O11" s="9">
        <v>100</v>
      </c>
      <c r="P11" s="12">
        <v>2076.94</v>
      </c>
    </row>
    <row r="12" spans="1:16">
      <c r="A12" s="7">
        <v>6</v>
      </c>
      <c r="B12" s="13">
        <v>43607</v>
      </c>
      <c r="C12" s="9" t="s">
        <v>33</v>
      </c>
      <c r="D12" s="10" t="s">
        <v>34</v>
      </c>
      <c r="E12" s="9" t="s">
        <v>41</v>
      </c>
      <c r="F12" s="9" t="s">
        <v>42</v>
      </c>
      <c r="G12" s="9"/>
      <c r="H12" s="11"/>
      <c r="I12" s="9">
        <v>140</v>
      </c>
      <c r="J12" s="11" t="s">
        <v>37</v>
      </c>
      <c r="K12" s="9" t="s">
        <v>43</v>
      </c>
      <c r="L12" s="7"/>
      <c r="M12" s="14">
        <v>16740.37</v>
      </c>
      <c r="N12" s="14">
        <v>1072</v>
      </c>
      <c r="O12" s="9">
        <v>100</v>
      </c>
      <c r="P12" s="12">
        <v>1022.85</v>
      </c>
    </row>
    <row r="13" spans="1:16">
      <c r="A13" s="7">
        <v>7</v>
      </c>
      <c r="B13" s="13">
        <v>44459</v>
      </c>
      <c r="C13" s="9" t="s">
        <v>33</v>
      </c>
      <c r="D13" s="10" t="s">
        <v>34</v>
      </c>
      <c r="E13" s="9" t="s">
        <v>41</v>
      </c>
      <c r="F13" s="9" t="s">
        <v>39</v>
      </c>
      <c r="G13" s="9"/>
      <c r="H13" s="11"/>
      <c r="I13" s="9">
        <v>140</v>
      </c>
      <c r="J13" s="11" t="s">
        <v>44</v>
      </c>
      <c r="K13" s="9" t="s">
        <v>26</v>
      </c>
      <c r="L13" s="7"/>
      <c r="M13" s="14">
        <v>1321.02</v>
      </c>
      <c r="N13" s="14">
        <v>65</v>
      </c>
      <c r="O13" s="9">
        <v>100</v>
      </c>
      <c r="P13" s="12">
        <v>0</v>
      </c>
    </row>
    <row r="14" spans="1:16">
      <c r="A14" s="7">
        <v>8</v>
      </c>
      <c r="B14" s="13">
        <v>44459</v>
      </c>
      <c r="C14" s="9" t="s">
        <v>33</v>
      </c>
      <c r="D14" s="10" t="s">
        <v>34</v>
      </c>
      <c r="E14" s="9" t="s">
        <v>41</v>
      </c>
      <c r="F14" s="9" t="s">
        <v>39</v>
      </c>
      <c r="G14" s="9"/>
      <c r="H14" s="11"/>
      <c r="I14" s="9">
        <v>140</v>
      </c>
      <c r="J14" s="11" t="s">
        <v>44</v>
      </c>
      <c r="K14" s="9" t="s">
        <v>43</v>
      </c>
      <c r="L14" s="7"/>
      <c r="M14" s="14">
        <v>16443.310000000001</v>
      </c>
      <c r="N14" s="14">
        <v>1104</v>
      </c>
      <c r="O14" s="9">
        <v>100</v>
      </c>
      <c r="P14" s="12">
        <v>1026.19</v>
      </c>
    </row>
    <row r="15" spans="1:16">
      <c r="A15" s="7">
        <v>9</v>
      </c>
      <c r="B15" s="13">
        <v>44594</v>
      </c>
      <c r="C15" s="9" t="s">
        <v>33</v>
      </c>
      <c r="D15" s="10" t="s">
        <v>34</v>
      </c>
      <c r="E15" s="9" t="s">
        <v>41</v>
      </c>
      <c r="F15" s="9" t="s">
        <v>39</v>
      </c>
      <c r="G15" s="9"/>
      <c r="H15" s="11"/>
      <c r="I15" s="9">
        <v>140</v>
      </c>
      <c r="J15" s="11" t="s">
        <v>44</v>
      </c>
      <c r="K15" s="9" t="s">
        <v>26</v>
      </c>
      <c r="L15" s="7"/>
      <c r="M15" s="14">
        <v>24626.73</v>
      </c>
      <c r="N15" s="14">
        <v>1657.5</v>
      </c>
      <c r="O15" s="9">
        <v>100</v>
      </c>
      <c r="P15" s="12">
        <v>1522.89</v>
      </c>
    </row>
    <row r="16" spans="1:16">
      <c r="A16" s="7">
        <v>10</v>
      </c>
      <c r="B16" s="13">
        <v>44818</v>
      </c>
      <c r="C16" s="9" t="s">
        <v>33</v>
      </c>
      <c r="D16" s="10" t="s">
        <v>34</v>
      </c>
      <c r="E16" s="9" t="s">
        <v>45</v>
      </c>
      <c r="F16" s="9" t="s">
        <v>39</v>
      </c>
      <c r="G16" s="9"/>
      <c r="H16" s="11"/>
      <c r="I16" s="9">
        <v>158</v>
      </c>
      <c r="J16" s="11" t="s">
        <v>44</v>
      </c>
      <c r="K16" s="9" t="s">
        <v>26</v>
      </c>
      <c r="L16" s="7"/>
      <c r="M16" s="14">
        <v>7454.92</v>
      </c>
      <c r="N16" s="14">
        <v>461.5</v>
      </c>
      <c r="O16" s="9">
        <v>100</v>
      </c>
      <c r="P16" s="12">
        <v>350.12</v>
      </c>
    </row>
    <row r="17" spans="1:16">
      <c r="A17" s="7">
        <v>40</v>
      </c>
      <c r="B17" s="15" t="s">
        <v>46</v>
      </c>
      <c r="C17" s="9" t="s">
        <v>47</v>
      </c>
      <c r="D17" s="10" t="s">
        <v>48</v>
      </c>
      <c r="E17" s="9" t="s">
        <v>23</v>
      </c>
      <c r="F17" s="9" t="s">
        <v>49</v>
      </c>
      <c r="G17" s="9" t="s">
        <v>50</v>
      </c>
      <c r="H17" s="11" t="s">
        <v>51</v>
      </c>
      <c r="I17" s="9" t="s">
        <v>52</v>
      </c>
      <c r="J17" s="11" t="s">
        <v>37</v>
      </c>
      <c r="K17" s="9" t="s">
        <v>26</v>
      </c>
      <c r="L17" s="7" t="s">
        <v>50</v>
      </c>
      <c r="M17" s="16">
        <v>43863.48</v>
      </c>
      <c r="N17" s="17">
        <v>2034.5</v>
      </c>
      <c r="O17" s="9">
        <v>100</v>
      </c>
      <c r="P17" s="18">
        <v>43546.7</v>
      </c>
    </row>
    <row r="18" spans="1:16">
      <c r="A18" s="7">
        <v>41</v>
      </c>
      <c r="B18" s="15" t="s">
        <v>53</v>
      </c>
      <c r="C18" s="9" t="s">
        <v>47</v>
      </c>
      <c r="D18" s="10" t="s">
        <v>48</v>
      </c>
      <c r="E18" s="9" t="s">
        <v>54</v>
      </c>
      <c r="F18" s="9" t="s">
        <v>55</v>
      </c>
      <c r="G18" s="9" t="s">
        <v>50</v>
      </c>
      <c r="H18" s="11" t="s">
        <v>51</v>
      </c>
      <c r="I18" s="9" t="s">
        <v>56</v>
      </c>
      <c r="J18" s="11" t="s">
        <v>37</v>
      </c>
      <c r="K18" s="9" t="s">
        <v>26</v>
      </c>
      <c r="L18" s="7" t="s">
        <v>50</v>
      </c>
      <c r="M18" s="16">
        <v>38466.19</v>
      </c>
      <c r="N18" s="17">
        <v>2034.5</v>
      </c>
      <c r="O18" s="9">
        <v>100</v>
      </c>
      <c r="P18" s="18">
        <v>28272.54</v>
      </c>
    </row>
    <row r="19" spans="1:16">
      <c r="A19" s="7">
        <v>42</v>
      </c>
      <c r="B19" s="15" t="s">
        <v>57</v>
      </c>
      <c r="C19" s="9" t="s">
        <v>47</v>
      </c>
      <c r="D19" s="10" t="s">
        <v>48</v>
      </c>
      <c r="E19" s="9" t="s">
        <v>54</v>
      </c>
      <c r="F19" s="9" t="s">
        <v>55</v>
      </c>
      <c r="G19" s="9" t="s">
        <v>50</v>
      </c>
      <c r="H19" s="11" t="s">
        <v>51</v>
      </c>
      <c r="I19" s="9" t="s">
        <v>56</v>
      </c>
      <c r="J19" s="11" t="s">
        <v>37</v>
      </c>
      <c r="K19" s="9" t="s">
        <v>26</v>
      </c>
      <c r="L19" s="7" t="s">
        <v>50</v>
      </c>
      <c r="M19" s="16">
        <v>38728.65</v>
      </c>
      <c r="N19" s="17">
        <v>2034.5</v>
      </c>
      <c r="O19" s="9">
        <v>100</v>
      </c>
      <c r="P19" s="18">
        <v>32290.06</v>
      </c>
    </row>
    <row r="20" spans="1:16">
      <c r="A20" s="7">
        <v>43</v>
      </c>
      <c r="B20" s="15" t="s">
        <v>58</v>
      </c>
      <c r="C20" s="9" t="s">
        <v>47</v>
      </c>
      <c r="D20" s="10" t="s">
        <v>48</v>
      </c>
      <c r="E20" s="9" t="s">
        <v>23</v>
      </c>
      <c r="F20" s="9" t="s">
        <v>49</v>
      </c>
      <c r="G20" s="9" t="s">
        <v>50</v>
      </c>
      <c r="H20" s="11" t="s">
        <v>51</v>
      </c>
      <c r="I20" s="9" t="s">
        <v>52</v>
      </c>
      <c r="J20" s="11" t="s">
        <v>37</v>
      </c>
      <c r="K20" s="9" t="s">
        <v>26</v>
      </c>
      <c r="L20" s="7" t="s">
        <v>50</v>
      </c>
      <c r="M20" s="16">
        <v>20842.47</v>
      </c>
      <c r="N20" s="17">
        <v>1176.5</v>
      </c>
      <c r="O20" s="9">
        <v>100</v>
      </c>
      <c r="P20" s="18">
        <v>0</v>
      </c>
    </row>
    <row r="21" spans="1:16">
      <c r="A21" s="7">
        <v>47</v>
      </c>
      <c r="B21" s="15" t="s">
        <v>59</v>
      </c>
      <c r="C21" s="9" t="s">
        <v>47</v>
      </c>
      <c r="D21" s="10" t="s">
        <v>48</v>
      </c>
      <c r="E21" s="9" t="s">
        <v>23</v>
      </c>
      <c r="F21" s="9" t="s">
        <v>49</v>
      </c>
      <c r="G21" s="9" t="s">
        <v>50</v>
      </c>
      <c r="H21" s="11" t="s">
        <v>51</v>
      </c>
      <c r="I21" s="9" t="s">
        <v>52</v>
      </c>
      <c r="J21" s="11" t="s">
        <v>37</v>
      </c>
      <c r="K21" s="9" t="s">
        <v>26</v>
      </c>
      <c r="L21" s="7" t="s">
        <v>50</v>
      </c>
      <c r="M21" s="16">
        <v>36814.94</v>
      </c>
      <c r="N21" s="17">
        <v>2034.5</v>
      </c>
      <c r="O21" s="9">
        <v>100</v>
      </c>
      <c r="P21" s="18">
        <v>120.93</v>
      </c>
    </row>
    <row r="22" spans="1:16">
      <c r="A22" s="7">
        <v>50</v>
      </c>
      <c r="B22" s="15" t="s">
        <v>60</v>
      </c>
      <c r="C22" s="9" t="s">
        <v>47</v>
      </c>
      <c r="D22" s="10" t="s">
        <v>48</v>
      </c>
      <c r="E22" s="9" t="s">
        <v>23</v>
      </c>
      <c r="F22" s="9" t="s">
        <v>49</v>
      </c>
      <c r="G22" s="9" t="s">
        <v>50</v>
      </c>
      <c r="H22" s="11" t="s">
        <v>51</v>
      </c>
      <c r="I22" s="9" t="s">
        <v>52</v>
      </c>
      <c r="J22" s="11" t="s">
        <v>37</v>
      </c>
      <c r="K22" s="9" t="s">
        <v>26</v>
      </c>
      <c r="L22" s="7" t="s">
        <v>50</v>
      </c>
      <c r="M22" s="16">
        <v>41243.01</v>
      </c>
      <c r="N22" s="17">
        <v>2034.5</v>
      </c>
      <c r="O22" s="9">
        <v>100</v>
      </c>
      <c r="P22" s="18">
        <v>27728.33</v>
      </c>
    </row>
    <row r="23" spans="1:16">
      <c r="A23" s="7">
        <v>55</v>
      </c>
      <c r="B23" s="15" t="s">
        <v>61</v>
      </c>
      <c r="C23" s="9" t="s">
        <v>47</v>
      </c>
      <c r="D23" s="10" t="s">
        <v>48</v>
      </c>
      <c r="E23" s="9" t="s">
        <v>23</v>
      </c>
      <c r="F23" s="9" t="s">
        <v>49</v>
      </c>
      <c r="G23" s="9" t="s">
        <v>50</v>
      </c>
      <c r="H23" s="11" t="s">
        <v>51</v>
      </c>
      <c r="I23" s="9" t="s">
        <v>52</v>
      </c>
      <c r="J23" s="11" t="s">
        <v>37</v>
      </c>
      <c r="K23" s="9" t="s">
        <v>26</v>
      </c>
      <c r="L23" s="7" t="s">
        <v>50</v>
      </c>
      <c r="M23" s="16">
        <v>39035.120000000003</v>
      </c>
      <c r="N23" s="17">
        <v>2034.5</v>
      </c>
      <c r="O23" s="9">
        <v>100</v>
      </c>
      <c r="P23" s="18">
        <v>328.31</v>
      </c>
    </row>
    <row r="24" spans="1:16">
      <c r="A24" s="7">
        <v>58</v>
      </c>
      <c r="B24" s="15" t="s">
        <v>62</v>
      </c>
      <c r="C24" s="9" t="s">
        <v>47</v>
      </c>
      <c r="D24" s="10" t="s">
        <v>48</v>
      </c>
      <c r="E24" s="9" t="s">
        <v>23</v>
      </c>
      <c r="F24" s="9" t="s">
        <v>49</v>
      </c>
      <c r="G24" s="9" t="s">
        <v>50</v>
      </c>
      <c r="H24" s="11" t="s">
        <v>51</v>
      </c>
      <c r="I24" s="9" t="s">
        <v>52</v>
      </c>
      <c r="J24" s="11" t="s">
        <v>37</v>
      </c>
      <c r="K24" s="9" t="s">
        <v>26</v>
      </c>
      <c r="L24" s="7" t="s">
        <v>50</v>
      </c>
      <c r="M24" s="16">
        <v>46075.34</v>
      </c>
      <c r="N24" s="17">
        <v>2034.5</v>
      </c>
      <c r="O24" s="9">
        <v>100</v>
      </c>
      <c r="P24" s="18">
        <v>22014.82</v>
      </c>
    </row>
    <row r="25" spans="1:16">
      <c r="A25" s="7">
        <v>61</v>
      </c>
      <c r="B25" s="15" t="s">
        <v>63</v>
      </c>
      <c r="C25" s="9" t="s">
        <v>47</v>
      </c>
      <c r="D25" s="10" t="s">
        <v>48</v>
      </c>
      <c r="E25" s="9" t="s">
        <v>64</v>
      </c>
      <c r="F25" s="9" t="s">
        <v>65</v>
      </c>
      <c r="G25" s="9" t="s">
        <v>50</v>
      </c>
      <c r="H25" s="11" t="s">
        <v>51</v>
      </c>
      <c r="I25" s="9" t="s">
        <v>66</v>
      </c>
      <c r="J25" s="11" t="s">
        <v>37</v>
      </c>
      <c r="K25" s="9" t="s">
        <v>26</v>
      </c>
      <c r="L25" s="7" t="s">
        <v>50</v>
      </c>
      <c r="M25" s="16">
        <v>51354.33</v>
      </c>
      <c r="N25" s="17">
        <v>2034.5</v>
      </c>
      <c r="O25" s="9">
        <v>100</v>
      </c>
      <c r="P25" s="18">
        <v>49.75</v>
      </c>
    </row>
    <row r="26" spans="1:16">
      <c r="A26" s="7">
        <v>66</v>
      </c>
      <c r="B26" s="15" t="s">
        <v>67</v>
      </c>
      <c r="C26" s="9" t="s">
        <v>47</v>
      </c>
      <c r="D26" s="10" t="s">
        <v>48</v>
      </c>
      <c r="E26" s="9" t="s">
        <v>23</v>
      </c>
      <c r="F26" s="9" t="s">
        <v>49</v>
      </c>
      <c r="G26" s="9" t="s">
        <v>50</v>
      </c>
      <c r="H26" s="11" t="s">
        <v>51</v>
      </c>
      <c r="I26" s="9" t="s">
        <v>68</v>
      </c>
      <c r="J26" s="11" t="s">
        <v>37</v>
      </c>
      <c r="K26" s="9" t="s">
        <v>26</v>
      </c>
      <c r="L26" s="7" t="s">
        <v>50</v>
      </c>
      <c r="M26" s="16">
        <v>43041.43</v>
      </c>
      <c r="N26" s="17">
        <v>2034.5</v>
      </c>
      <c r="O26" s="9">
        <v>100</v>
      </c>
      <c r="P26" s="18">
        <v>146.32</v>
      </c>
    </row>
    <row r="27" spans="1:16">
      <c r="A27" s="7">
        <v>75</v>
      </c>
      <c r="B27" s="15" t="s">
        <v>69</v>
      </c>
      <c r="C27" s="9" t="s">
        <v>70</v>
      </c>
      <c r="D27" s="10" t="s">
        <v>48</v>
      </c>
      <c r="E27" s="9" t="s">
        <v>23</v>
      </c>
      <c r="F27" s="9" t="s">
        <v>49</v>
      </c>
      <c r="G27" s="9" t="s">
        <v>50</v>
      </c>
      <c r="H27" s="11" t="s">
        <v>51</v>
      </c>
      <c r="I27" s="9" t="s">
        <v>68</v>
      </c>
      <c r="J27" s="11" t="s">
        <v>37</v>
      </c>
      <c r="K27" s="9" t="s">
        <v>26</v>
      </c>
      <c r="L27" s="7" t="s">
        <v>50</v>
      </c>
      <c r="M27" s="16">
        <v>38738.239999999998</v>
      </c>
      <c r="N27" s="17">
        <v>2034.5</v>
      </c>
      <c r="O27" s="9">
        <v>100</v>
      </c>
      <c r="P27" s="18">
        <v>130.61000000000001</v>
      </c>
    </row>
    <row r="28" spans="1:16">
      <c r="A28" s="7">
        <v>76</v>
      </c>
      <c r="B28" s="15" t="s">
        <v>71</v>
      </c>
      <c r="C28" s="9" t="s">
        <v>47</v>
      </c>
      <c r="D28" s="10" t="s">
        <v>48</v>
      </c>
      <c r="E28" s="9" t="s">
        <v>23</v>
      </c>
      <c r="F28" s="9" t="s">
        <v>49</v>
      </c>
      <c r="G28" s="9" t="s">
        <v>50</v>
      </c>
      <c r="H28" s="11" t="s">
        <v>51</v>
      </c>
      <c r="I28" s="9" t="s">
        <v>68</v>
      </c>
      <c r="J28" s="11" t="s">
        <v>37</v>
      </c>
      <c r="K28" s="9" t="s">
        <v>26</v>
      </c>
      <c r="L28" s="7" t="s">
        <v>50</v>
      </c>
      <c r="M28" s="16">
        <v>39452.75</v>
      </c>
      <c r="N28" s="17">
        <v>2034.5</v>
      </c>
      <c r="O28" s="9">
        <v>100</v>
      </c>
      <c r="P28" s="18">
        <v>14572.26</v>
      </c>
    </row>
    <row r="29" spans="1:16">
      <c r="A29" s="7">
        <v>86</v>
      </c>
      <c r="B29" s="15" t="s">
        <v>72</v>
      </c>
      <c r="C29" s="9" t="s">
        <v>47</v>
      </c>
      <c r="D29" s="10" t="s">
        <v>48</v>
      </c>
      <c r="E29" s="9" t="s">
        <v>23</v>
      </c>
      <c r="F29" s="9" t="s">
        <v>49</v>
      </c>
      <c r="G29" s="9" t="s">
        <v>50</v>
      </c>
      <c r="H29" s="11" t="s">
        <v>51</v>
      </c>
      <c r="I29" s="9" t="s">
        <v>68</v>
      </c>
      <c r="J29" s="11" t="s">
        <v>37</v>
      </c>
      <c r="K29" s="9" t="s">
        <v>26</v>
      </c>
      <c r="L29" s="7" t="s">
        <v>50</v>
      </c>
      <c r="M29" s="16">
        <v>39422.01</v>
      </c>
      <c r="N29" s="17">
        <v>2034.5</v>
      </c>
      <c r="O29" s="9">
        <v>100</v>
      </c>
      <c r="P29" s="18">
        <v>9856.18</v>
      </c>
    </row>
    <row r="30" spans="1:16">
      <c r="A30" s="7">
        <v>87</v>
      </c>
      <c r="B30" s="15" t="s">
        <v>73</v>
      </c>
      <c r="C30" s="9" t="s">
        <v>47</v>
      </c>
      <c r="D30" s="10" t="s">
        <v>48</v>
      </c>
      <c r="E30" s="9" t="s">
        <v>23</v>
      </c>
      <c r="F30" s="9" t="s">
        <v>49</v>
      </c>
      <c r="G30" s="9" t="s">
        <v>50</v>
      </c>
      <c r="H30" s="11" t="s">
        <v>51</v>
      </c>
      <c r="I30" s="9" t="s">
        <v>68</v>
      </c>
      <c r="J30" s="11" t="s">
        <v>37</v>
      </c>
      <c r="K30" s="9" t="s">
        <v>26</v>
      </c>
      <c r="L30" s="7" t="s">
        <v>50</v>
      </c>
      <c r="M30" s="16">
        <v>38838.370000000003</v>
      </c>
      <c r="N30" s="17">
        <v>2034.5</v>
      </c>
      <c r="O30" s="9">
        <v>100</v>
      </c>
      <c r="P30" s="18">
        <v>9949.4500000000007</v>
      </c>
    </row>
    <row r="31" spans="1:16">
      <c r="A31" s="7">
        <v>91</v>
      </c>
      <c r="B31" s="15" t="s">
        <v>74</v>
      </c>
      <c r="C31" s="9" t="s">
        <v>47</v>
      </c>
      <c r="D31" s="10" t="s">
        <v>48</v>
      </c>
      <c r="E31" s="9" t="s">
        <v>23</v>
      </c>
      <c r="F31" s="9" t="s">
        <v>49</v>
      </c>
      <c r="G31" s="9" t="s">
        <v>50</v>
      </c>
      <c r="H31" s="11" t="s">
        <v>51</v>
      </c>
      <c r="I31" s="9" t="s">
        <v>68</v>
      </c>
      <c r="J31" s="11" t="s">
        <v>37</v>
      </c>
      <c r="K31" s="9" t="s">
        <v>26</v>
      </c>
      <c r="L31" s="7" t="s">
        <v>50</v>
      </c>
      <c r="M31" s="16">
        <v>38033.29</v>
      </c>
      <c r="N31" s="17">
        <v>2034.5</v>
      </c>
      <c r="O31" s="9">
        <v>100</v>
      </c>
      <c r="P31" s="18">
        <v>117.03</v>
      </c>
    </row>
    <row r="32" spans="1:16">
      <c r="A32" s="7">
        <v>93</v>
      </c>
      <c r="B32" s="15" t="s">
        <v>75</v>
      </c>
      <c r="C32" s="9" t="s">
        <v>47</v>
      </c>
      <c r="D32" s="10" t="s">
        <v>48</v>
      </c>
      <c r="E32" s="9" t="s">
        <v>23</v>
      </c>
      <c r="F32" s="9" t="s">
        <v>49</v>
      </c>
      <c r="G32" s="9" t="s">
        <v>50</v>
      </c>
      <c r="H32" s="11" t="s">
        <v>51</v>
      </c>
      <c r="I32" s="9" t="s">
        <v>68</v>
      </c>
      <c r="J32" s="11" t="s">
        <v>37</v>
      </c>
      <c r="K32" s="9" t="s">
        <v>26</v>
      </c>
      <c r="L32" s="7" t="s">
        <v>50</v>
      </c>
      <c r="M32" s="16">
        <v>35404.35</v>
      </c>
      <c r="N32" s="17">
        <v>2034.5</v>
      </c>
      <c r="O32" s="9">
        <v>100</v>
      </c>
      <c r="P32" s="18">
        <v>0</v>
      </c>
    </row>
    <row r="33" spans="1:16">
      <c r="A33" s="7">
        <v>97</v>
      </c>
      <c r="B33" s="15" t="s">
        <v>76</v>
      </c>
      <c r="C33" s="9" t="s">
        <v>70</v>
      </c>
      <c r="D33" s="10" t="s">
        <v>48</v>
      </c>
      <c r="E33" s="9" t="s">
        <v>23</v>
      </c>
      <c r="F33" s="9" t="s">
        <v>49</v>
      </c>
      <c r="G33" s="9" t="s">
        <v>50</v>
      </c>
      <c r="H33" s="11" t="s">
        <v>51</v>
      </c>
      <c r="I33" s="9" t="s">
        <v>68</v>
      </c>
      <c r="J33" s="11" t="s">
        <v>37</v>
      </c>
      <c r="K33" s="9" t="s">
        <v>26</v>
      </c>
      <c r="L33" s="7" t="s">
        <v>50</v>
      </c>
      <c r="M33" s="16">
        <v>38875.06</v>
      </c>
      <c r="N33" s="17">
        <v>2034.5</v>
      </c>
      <c r="O33" s="9">
        <v>100</v>
      </c>
      <c r="P33" s="18">
        <v>5874.85</v>
      </c>
    </row>
    <row r="34" spans="1:16">
      <c r="A34" s="7">
        <v>98</v>
      </c>
      <c r="B34" s="15" t="s">
        <v>77</v>
      </c>
      <c r="C34" s="9" t="s">
        <v>47</v>
      </c>
      <c r="D34" s="10" t="s">
        <v>48</v>
      </c>
      <c r="E34" s="9" t="s">
        <v>23</v>
      </c>
      <c r="F34" s="9" t="s">
        <v>49</v>
      </c>
      <c r="G34" s="9" t="s">
        <v>50</v>
      </c>
      <c r="H34" s="11" t="s">
        <v>51</v>
      </c>
      <c r="I34" s="9" t="s">
        <v>68</v>
      </c>
      <c r="J34" s="11" t="s">
        <v>37</v>
      </c>
      <c r="K34" s="9" t="s">
        <v>26</v>
      </c>
      <c r="L34" s="7" t="s">
        <v>50</v>
      </c>
      <c r="M34" s="16">
        <v>36887.93</v>
      </c>
      <c r="N34" s="17">
        <v>2034.5</v>
      </c>
      <c r="O34" s="9">
        <v>100</v>
      </c>
      <c r="P34" s="18">
        <v>5884.47</v>
      </c>
    </row>
    <row r="35" spans="1:16">
      <c r="A35" s="7">
        <v>99</v>
      </c>
      <c r="B35" s="15" t="s">
        <v>78</v>
      </c>
      <c r="C35" s="9" t="s">
        <v>47</v>
      </c>
      <c r="D35" s="10" t="s">
        <v>48</v>
      </c>
      <c r="E35" s="9" t="s">
        <v>23</v>
      </c>
      <c r="F35" s="9" t="s">
        <v>49</v>
      </c>
      <c r="G35" s="9" t="s">
        <v>50</v>
      </c>
      <c r="H35" s="11" t="s">
        <v>51</v>
      </c>
      <c r="I35" s="9" t="s">
        <v>79</v>
      </c>
      <c r="J35" s="11" t="s">
        <v>37</v>
      </c>
      <c r="K35" s="9" t="s">
        <v>26</v>
      </c>
      <c r="L35" s="7" t="s">
        <v>50</v>
      </c>
      <c r="M35" s="16">
        <v>41064.68</v>
      </c>
      <c r="N35" s="17">
        <v>2034.5</v>
      </c>
      <c r="O35" s="9">
        <v>100</v>
      </c>
      <c r="P35" s="18">
        <v>6385.43</v>
      </c>
    </row>
    <row r="36" spans="1:16">
      <c r="A36" s="7">
        <v>100</v>
      </c>
      <c r="B36" s="15" t="s">
        <v>80</v>
      </c>
      <c r="C36" s="9" t="s">
        <v>47</v>
      </c>
      <c r="D36" s="10" t="s">
        <v>48</v>
      </c>
      <c r="E36" s="9" t="s">
        <v>23</v>
      </c>
      <c r="F36" s="9" t="s">
        <v>49</v>
      </c>
      <c r="G36" s="9" t="s">
        <v>50</v>
      </c>
      <c r="H36" s="11" t="s">
        <v>51</v>
      </c>
      <c r="I36" s="9" t="s">
        <v>79</v>
      </c>
      <c r="J36" s="11" t="s">
        <v>37</v>
      </c>
      <c r="K36" s="9" t="s">
        <v>26</v>
      </c>
      <c r="L36" s="7" t="s">
        <v>50</v>
      </c>
      <c r="M36" s="16">
        <v>29331.13</v>
      </c>
      <c r="N36" s="17">
        <v>2034.5</v>
      </c>
      <c r="O36" s="9">
        <v>100</v>
      </c>
      <c r="P36" s="18">
        <v>0</v>
      </c>
    </row>
    <row r="37" spans="1:16">
      <c r="A37" s="7">
        <v>104</v>
      </c>
      <c r="B37" s="15" t="s">
        <v>81</v>
      </c>
      <c r="C37" s="9" t="s">
        <v>47</v>
      </c>
      <c r="D37" s="10" t="s">
        <v>48</v>
      </c>
      <c r="E37" s="9" t="s">
        <v>23</v>
      </c>
      <c r="F37" s="9" t="s">
        <v>49</v>
      </c>
      <c r="G37" s="9" t="s">
        <v>50</v>
      </c>
      <c r="H37" s="11" t="s">
        <v>51</v>
      </c>
      <c r="I37" s="9" t="s">
        <v>79</v>
      </c>
      <c r="J37" s="11" t="s">
        <v>37</v>
      </c>
      <c r="K37" s="9" t="s">
        <v>26</v>
      </c>
      <c r="L37" s="7" t="s">
        <v>50</v>
      </c>
      <c r="M37" s="16">
        <v>36216</v>
      </c>
      <c r="N37" s="17">
        <v>2034.5</v>
      </c>
      <c r="O37" s="9">
        <v>100</v>
      </c>
      <c r="P37" s="18">
        <v>5182.08</v>
      </c>
    </row>
    <row r="38" spans="1:16">
      <c r="A38" s="7">
        <v>106</v>
      </c>
      <c r="B38" s="15" t="s">
        <v>82</v>
      </c>
      <c r="C38" s="9" t="s">
        <v>70</v>
      </c>
      <c r="D38" s="10" t="s">
        <v>48</v>
      </c>
      <c r="E38" s="9" t="s">
        <v>23</v>
      </c>
      <c r="F38" s="9" t="s">
        <v>49</v>
      </c>
      <c r="G38" s="9" t="s">
        <v>50</v>
      </c>
      <c r="H38" s="11" t="s">
        <v>51</v>
      </c>
      <c r="I38" s="9" t="s">
        <v>52</v>
      </c>
      <c r="J38" s="11" t="s">
        <v>37</v>
      </c>
      <c r="K38" s="9" t="s">
        <v>26</v>
      </c>
      <c r="L38" s="7" t="s">
        <v>50</v>
      </c>
      <c r="M38" s="16">
        <v>45577.62</v>
      </c>
      <c r="N38" s="17">
        <v>2034.5</v>
      </c>
      <c r="O38" s="9">
        <v>100</v>
      </c>
      <c r="P38" s="18">
        <v>11255.84</v>
      </c>
    </row>
    <row r="39" spans="1:16">
      <c r="A39" s="7">
        <v>107</v>
      </c>
      <c r="B39" s="15" t="s">
        <v>83</v>
      </c>
      <c r="C39" s="9" t="s">
        <v>47</v>
      </c>
      <c r="D39" s="10" t="s">
        <v>48</v>
      </c>
      <c r="E39" s="9" t="s">
        <v>23</v>
      </c>
      <c r="F39" s="9" t="s">
        <v>49</v>
      </c>
      <c r="G39" s="9" t="s">
        <v>50</v>
      </c>
      <c r="H39" s="11" t="s">
        <v>51</v>
      </c>
      <c r="I39" s="9" t="s">
        <v>79</v>
      </c>
      <c r="J39" s="11" t="s">
        <v>37</v>
      </c>
      <c r="K39" s="9" t="s">
        <v>26</v>
      </c>
      <c r="L39" s="7" t="s">
        <v>50</v>
      </c>
      <c r="M39" s="16">
        <v>36711.199999999997</v>
      </c>
      <c r="N39" s="17">
        <v>2034.5</v>
      </c>
      <c r="O39" s="9">
        <v>100</v>
      </c>
      <c r="P39" s="18">
        <v>22.52</v>
      </c>
    </row>
    <row r="40" spans="1:16">
      <c r="A40" s="7">
        <v>121</v>
      </c>
      <c r="B40" s="15" t="s">
        <v>84</v>
      </c>
      <c r="C40" s="9" t="s">
        <v>47</v>
      </c>
      <c r="D40" s="10" t="s">
        <v>48</v>
      </c>
      <c r="E40" s="9" t="s">
        <v>23</v>
      </c>
      <c r="F40" s="9" t="s">
        <v>49</v>
      </c>
      <c r="G40" s="9" t="s">
        <v>50</v>
      </c>
      <c r="H40" s="11" t="s">
        <v>51</v>
      </c>
      <c r="I40" s="9" t="s">
        <v>79</v>
      </c>
      <c r="J40" s="11" t="s">
        <v>37</v>
      </c>
      <c r="K40" s="9" t="s">
        <v>26</v>
      </c>
      <c r="L40" s="7" t="s">
        <v>50</v>
      </c>
      <c r="M40" s="16">
        <v>35069.72</v>
      </c>
      <c r="N40" s="17">
        <v>2034.5</v>
      </c>
      <c r="O40" s="9">
        <v>100</v>
      </c>
      <c r="P40" s="18">
        <v>0</v>
      </c>
    </row>
    <row r="41" spans="1:16">
      <c r="A41" s="7">
        <v>122</v>
      </c>
      <c r="B41" s="15" t="s">
        <v>84</v>
      </c>
      <c r="C41" s="9" t="s">
        <v>85</v>
      </c>
      <c r="D41" s="10" t="s">
        <v>48</v>
      </c>
      <c r="E41" s="9" t="s">
        <v>23</v>
      </c>
      <c r="F41" s="9" t="s">
        <v>49</v>
      </c>
      <c r="G41" s="9" t="s">
        <v>50</v>
      </c>
      <c r="H41" s="11" t="s">
        <v>51</v>
      </c>
      <c r="I41" s="9" t="s">
        <v>79</v>
      </c>
      <c r="J41" s="11" t="s">
        <v>37</v>
      </c>
      <c r="K41" s="9" t="s">
        <v>26</v>
      </c>
      <c r="L41" s="7" t="s">
        <v>50</v>
      </c>
      <c r="M41" s="16">
        <v>36749.11</v>
      </c>
      <c r="N41" s="17">
        <v>2034.5</v>
      </c>
      <c r="O41" s="9">
        <v>100</v>
      </c>
      <c r="P41" s="18">
        <v>1492.87</v>
      </c>
    </row>
    <row r="42" spans="1:16">
      <c r="A42" s="7">
        <v>123</v>
      </c>
      <c r="B42" s="15" t="s">
        <v>84</v>
      </c>
      <c r="C42" s="9" t="s">
        <v>85</v>
      </c>
      <c r="D42" s="10" t="s">
        <v>48</v>
      </c>
      <c r="E42" s="9" t="s">
        <v>23</v>
      </c>
      <c r="F42" s="9" t="s">
        <v>49</v>
      </c>
      <c r="G42" s="9" t="s">
        <v>50</v>
      </c>
      <c r="H42" s="11" t="s">
        <v>51</v>
      </c>
      <c r="I42" s="9" t="s">
        <v>79</v>
      </c>
      <c r="J42" s="11" t="s">
        <v>37</v>
      </c>
      <c r="K42" s="9" t="s">
        <v>26</v>
      </c>
      <c r="L42" s="7" t="s">
        <v>50</v>
      </c>
      <c r="M42" s="16">
        <v>34059.42</v>
      </c>
      <c r="N42" s="17">
        <v>2034.5</v>
      </c>
      <c r="O42" s="9">
        <v>100</v>
      </c>
      <c r="P42" s="18">
        <v>1454.01</v>
      </c>
    </row>
    <row r="43" spans="1:16">
      <c r="A43" s="7">
        <v>125</v>
      </c>
      <c r="B43" s="15" t="s">
        <v>86</v>
      </c>
      <c r="C43" s="9" t="s">
        <v>47</v>
      </c>
      <c r="D43" s="10" t="s">
        <v>48</v>
      </c>
      <c r="E43" s="9" t="s">
        <v>23</v>
      </c>
      <c r="F43" s="9" t="s">
        <v>49</v>
      </c>
      <c r="G43" s="9" t="s">
        <v>50</v>
      </c>
      <c r="H43" s="11" t="s">
        <v>51</v>
      </c>
      <c r="I43" s="9" t="s">
        <v>79</v>
      </c>
      <c r="J43" s="11" t="s">
        <v>37</v>
      </c>
      <c r="K43" s="9" t="s">
        <v>26</v>
      </c>
      <c r="L43" s="7" t="s">
        <v>50</v>
      </c>
      <c r="M43" s="16">
        <v>6993.17</v>
      </c>
      <c r="N43" s="17">
        <v>422.5</v>
      </c>
      <c r="O43" s="9">
        <v>100</v>
      </c>
      <c r="P43" s="18">
        <v>0</v>
      </c>
    </row>
    <row r="44" spans="1:16">
      <c r="A44" s="7">
        <v>146</v>
      </c>
      <c r="B44" s="15" t="s">
        <v>87</v>
      </c>
      <c r="C44" s="9" t="s">
        <v>47</v>
      </c>
      <c r="D44" s="10" t="s">
        <v>48</v>
      </c>
      <c r="E44" s="9" t="s">
        <v>23</v>
      </c>
      <c r="F44" s="9" t="s">
        <v>49</v>
      </c>
      <c r="G44" s="9" t="s">
        <v>50</v>
      </c>
      <c r="H44" s="11" t="s">
        <v>51</v>
      </c>
      <c r="I44" s="9" t="s">
        <v>79</v>
      </c>
      <c r="J44" s="11" t="s">
        <v>37</v>
      </c>
      <c r="K44" s="9" t="s">
        <v>26</v>
      </c>
      <c r="L44" s="7" t="s">
        <v>50</v>
      </c>
      <c r="M44" s="16">
        <v>36539.120000000003</v>
      </c>
      <c r="N44" s="17">
        <v>2034.5</v>
      </c>
      <c r="O44" s="9">
        <v>100</v>
      </c>
      <c r="P44" s="18">
        <v>0</v>
      </c>
    </row>
    <row r="45" spans="1:16">
      <c r="A45" s="7">
        <v>149</v>
      </c>
      <c r="B45" s="15" t="s">
        <v>88</v>
      </c>
      <c r="C45" s="9" t="s">
        <v>70</v>
      </c>
      <c r="D45" s="10" t="s">
        <v>48</v>
      </c>
      <c r="E45" s="9" t="s">
        <v>23</v>
      </c>
      <c r="F45" s="9" t="s">
        <v>49</v>
      </c>
      <c r="G45" s="9" t="s">
        <v>50</v>
      </c>
      <c r="H45" s="11" t="s">
        <v>51</v>
      </c>
      <c r="I45" s="9" t="s">
        <v>79</v>
      </c>
      <c r="J45" s="11" t="s">
        <v>37</v>
      </c>
      <c r="K45" s="9" t="s">
        <v>26</v>
      </c>
      <c r="L45" s="7" t="s">
        <v>50</v>
      </c>
      <c r="M45" s="16">
        <v>35534.68</v>
      </c>
      <c r="N45" s="17">
        <v>2034.5</v>
      </c>
      <c r="O45" s="9">
        <v>100</v>
      </c>
      <c r="P45" s="18">
        <v>0</v>
      </c>
    </row>
    <row r="46" spans="1:16">
      <c r="A46" s="7">
        <v>160</v>
      </c>
      <c r="B46" s="15" t="s">
        <v>89</v>
      </c>
      <c r="C46" s="9" t="s">
        <v>47</v>
      </c>
      <c r="D46" s="10" t="s">
        <v>48</v>
      </c>
      <c r="E46" s="9" t="s">
        <v>90</v>
      </c>
      <c r="F46" s="9" t="s">
        <v>91</v>
      </c>
      <c r="G46" s="9" t="s">
        <v>50</v>
      </c>
      <c r="H46" s="11" t="s">
        <v>50</v>
      </c>
      <c r="I46" s="9" t="s">
        <v>92</v>
      </c>
      <c r="J46" s="11" t="s">
        <v>37</v>
      </c>
      <c r="K46" s="9" t="s">
        <v>26</v>
      </c>
      <c r="L46" s="7" t="s">
        <v>50</v>
      </c>
      <c r="M46" s="16">
        <v>94966.54</v>
      </c>
      <c r="N46" s="17">
        <v>2034.5</v>
      </c>
      <c r="O46" s="9">
        <v>100</v>
      </c>
      <c r="P46" s="18">
        <v>27063.43</v>
      </c>
    </row>
    <row r="47" spans="1:16">
      <c r="A47" s="7">
        <v>170</v>
      </c>
      <c r="B47" s="15" t="s">
        <v>93</v>
      </c>
      <c r="C47" s="9" t="s">
        <v>47</v>
      </c>
      <c r="D47" s="10" t="s">
        <v>48</v>
      </c>
      <c r="E47" s="9" t="s">
        <v>90</v>
      </c>
      <c r="F47" s="9" t="s">
        <v>94</v>
      </c>
      <c r="G47" s="9" t="s">
        <v>50</v>
      </c>
      <c r="H47" s="11" t="s">
        <v>50</v>
      </c>
      <c r="I47" s="9" t="s">
        <v>66</v>
      </c>
      <c r="J47" s="11" t="s">
        <v>37</v>
      </c>
      <c r="K47" s="9" t="s">
        <v>26</v>
      </c>
      <c r="L47" s="7" t="s">
        <v>50</v>
      </c>
      <c r="M47" s="16">
        <v>41758.71</v>
      </c>
      <c r="N47" s="17">
        <v>2034.5</v>
      </c>
      <c r="O47" s="9">
        <v>100</v>
      </c>
      <c r="P47" s="18">
        <v>35735.29</v>
      </c>
    </row>
    <row r="48" spans="1:16">
      <c r="A48" s="7">
        <v>171</v>
      </c>
      <c r="B48" s="15" t="s">
        <v>95</v>
      </c>
      <c r="C48" s="9" t="s">
        <v>70</v>
      </c>
      <c r="D48" s="10" t="s">
        <v>48</v>
      </c>
      <c r="E48" s="9" t="s">
        <v>23</v>
      </c>
      <c r="F48" s="9" t="s">
        <v>49</v>
      </c>
      <c r="G48" s="9" t="s">
        <v>50</v>
      </c>
      <c r="H48" s="11" t="s">
        <v>51</v>
      </c>
      <c r="I48" s="9" t="s">
        <v>79</v>
      </c>
      <c r="J48" s="11" t="s">
        <v>37</v>
      </c>
      <c r="K48" s="9" t="s">
        <v>26</v>
      </c>
      <c r="L48" s="7" t="s">
        <v>50</v>
      </c>
      <c r="M48" s="16">
        <v>34316.239999999998</v>
      </c>
      <c r="N48" s="17">
        <v>2034.5</v>
      </c>
      <c r="O48" s="9">
        <v>100</v>
      </c>
      <c r="P48" s="18">
        <v>0</v>
      </c>
    </row>
    <row r="49" spans="1:16">
      <c r="A49" s="7">
        <v>181</v>
      </c>
      <c r="B49" s="15" t="s">
        <v>96</v>
      </c>
      <c r="C49" s="9" t="s">
        <v>47</v>
      </c>
      <c r="D49" s="10" t="s">
        <v>48</v>
      </c>
      <c r="E49" s="9" t="s">
        <v>54</v>
      </c>
      <c r="F49" s="9" t="s">
        <v>97</v>
      </c>
      <c r="G49" s="9" t="s">
        <v>50</v>
      </c>
      <c r="H49" s="11" t="s">
        <v>51</v>
      </c>
      <c r="I49" s="9" t="s">
        <v>56</v>
      </c>
      <c r="J49" s="11" t="s">
        <v>37</v>
      </c>
      <c r="K49" s="9" t="s">
        <v>26</v>
      </c>
      <c r="L49" s="7" t="s">
        <v>50</v>
      </c>
      <c r="M49" s="16">
        <v>32031.94</v>
      </c>
      <c r="N49" s="17">
        <v>2034.5</v>
      </c>
      <c r="O49" s="9">
        <v>100</v>
      </c>
      <c r="P49" s="18">
        <v>0</v>
      </c>
    </row>
    <row r="50" spans="1:16">
      <c r="A50" s="7">
        <v>188</v>
      </c>
      <c r="B50" s="15" t="s">
        <v>98</v>
      </c>
      <c r="C50" s="9" t="s">
        <v>85</v>
      </c>
      <c r="D50" s="10" t="s">
        <v>48</v>
      </c>
      <c r="E50" s="9" t="s">
        <v>23</v>
      </c>
      <c r="F50" s="9" t="s">
        <v>49</v>
      </c>
      <c r="G50" s="9" t="s">
        <v>50</v>
      </c>
      <c r="H50" s="11" t="s">
        <v>51</v>
      </c>
      <c r="I50" s="9" t="s">
        <v>79</v>
      </c>
      <c r="J50" s="11" t="s">
        <v>37</v>
      </c>
      <c r="K50" s="9" t="s">
        <v>26</v>
      </c>
      <c r="L50" s="7" t="s">
        <v>50</v>
      </c>
      <c r="M50" s="16">
        <v>34639.83</v>
      </c>
      <c r="N50" s="17">
        <v>2034.5</v>
      </c>
      <c r="O50" s="9">
        <v>100</v>
      </c>
      <c r="P50" s="18">
        <v>2.63</v>
      </c>
    </row>
    <row r="51" spans="1:16">
      <c r="A51" s="7">
        <v>189</v>
      </c>
      <c r="B51" s="15" t="s">
        <v>99</v>
      </c>
      <c r="C51" s="9" t="s">
        <v>85</v>
      </c>
      <c r="D51" s="10" t="s">
        <v>48</v>
      </c>
      <c r="E51" s="9" t="s">
        <v>23</v>
      </c>
      <c r="F51" s="9" t="s">
        <v>49</v>
      </c>
      <c r="G51" s="9" t="s">
        <v>50</v>
      </c>
      <c r="H51" s="11" t="s">
        <v>51</v>
      </c>
      <c r="I51" s="9" t="s">
        <v>79</v>
      </c>
      <c r="J51" s="11" t="s">
        <v>37</v>
      </c>
      <c r="K51" s="9" t="s">
        <v>26</v>
      </c>
      <c r="L51" s="7" t="s">
        <v>50</v>
      </c>
      <c r="M51" s="16">
        <v>33609.78</v>
      </c>
      <c r="N51" s="17">
        <v>2034.5</v>
      </c>
      <c r="O51" s="9">
        <v>100</v>
      </c>
      <c r="P51" s="18">
        <v>0</v>
      </c>
    </row>
    <row r="52" spans="1:16">
      <c r="A52" s="7">
        <v>190</v>
      </c>
      <c r="B52" s="15" t="s">
        <v>99</v>
      </c>
      <c r="C52" s="9" t="s">
        <v>85</v>
      </c>
      <c r="D52" s="10" t="s">
        <v>48</v>
      </c>
      <c r="E52" s="9" t="s">
        <v>23</v>
      </c>
      <c r="F52" s="9" t="s">
        <v>49</v>
      </c>
      <c r="G52" s="9" t="s">
        <v>50</v>
      </c>
      <c r="H52" s="11" t="s">
        <v>51</v>
      </c>
      <c r="I52" s="9" t="s">
        <v>79</v>
      </c>
      <c r="J52" s="11" t="s">
        <v>37</v>
      </c>
      <c r="K52" s="9" t="s">
        <v>26</v>
      </c>
      <c r="L52" s="7" t="s">
        <v>50</v>
      </c>
      <c r="M52" s="16">
        <v>34221.61</v>
      </c>
      <c r="N52" s="17">
        <v>2034.5</v>
      </c>
      <c r="O52" s="9">
        <v>100</v>
      </c>
      <c r="P52" s="18">
        <v>0</v>
      </c>
    </row>
    <row r="53" spans="1:16">
      <c r="A53" s="7">
        <v>191</v>
      </c>
      <c r="B53" s="15" t="s">
        <v>99</v>
      </c>
      <c r="C53" s="9" t="s">
        <v>85</v>
      </c>
      <c r="D53" s="10" t="s">
        <v>48</v>
      </c>
      <c r="E53" s="9" t="s">
        <v>23</v>
      </c>
      <c r="F53" s="9" t="s">
        <v>49</v>
      </c>
      <c r="G53" s="9" t="s">
        <v>50</v>
      </c>
      <c r="H53" s="11" t="s">
        <v>51</v>
      </c>
      <c r="I53" s="9" t="s">
        <v>79</v>
      </c>
      <c r="J53" s="11" t="s">
        <v>37</v>
      </c>
      <c r="K53" s="9" t="s">
        <v>26</v>
      </c>
      <c r="L53" s="7" t="s">
        <v>50</v>
      </c>
      <c r="M53" s="16">
        <v>8804.2900000000009</v>
      </c>
      <c r="N53" s="17">
        <v>624</v>
      </c>
      <c r="O53" s="9">
        <v>100</v>
      </c>
      <c r="P53" s="18">
        <v>0</v>
      </c>
    </row>
    <row r="54" spans="1:16">
      <c r="A54" s="7">
        <v>230</v>
      </c>
      <c r="B54" s="15" t="s">
        <v>100</v>
      </c>
      <c r="C54" s="9" t="s">
        <v>47</v>
      </c>
      <c r="D54" s="10" t="s">
        <v>48</v>
      </c>
      <c r="E54" s="9" t="s">
        <v>90</v>
      </c>
      <c r="F54" s="9" t="s">
        <v>101</v>
      </c>
      <c r="G54" s="9" t="s">
        <v>50</v>
      </c>
      <c r="H54" s="11" t="s">
        <v>50</v>
      </c>
      <c r="I54" s="9" t="s">
        <v>102</v>
      </c>
      <c r="J54" s="11" t="s">
        <v>37</v>
      </c>
      <c r="K54" s="9" t="s">
        <v>26</v>
      </c>
      <c r="L54" s="7" t="s">
        <v>50</v>
      </c>
      <c r="M54" s="16">
        <v>34241.43</v>
      </c>
      <c r="N54" s="17">
        <v>2034.5</v>
      </c>
      <c r="O54" s="9">
        <v>100</v>
      </c>
      <c r="P54" s="18">
        <v>21051</v>
      </c>
    </row>
    <row r="55" spans="1:16">
      <c r="A55" s="7">
        <v>250</v>
      </c>
      <c r="B55" s="15" t="s">
        <v>103</v>
      </c>
      <c r="C55" s="9" t="s">
        <v>47</v>
      </c>
      <c r="D55" s="10" t="s">
        <v>48</v>
      </c>
      <c r="E55" s="9" t="s">
        <v>90</v>
      </c>
      <c r="F55" s="9" t="s">
        <v>104</v>
      </c>
      <c r="G55" s="9" t="s">
        <v>50</v>
      </c>
      <c r="H55" s="11" t="s">
        <v>50</v>
      </c>
      <c r="I55" s="9" t="s">
        <v>68</v>
      </c>
      <c r="J55" s="11" t="s">
        <v>37</v>
      </c>
      <c r="K55" s="9" t="s">
        <v>26</v>
      </c>
      <c r="L55" s="7" t="s">
        <v>50</v>
      </c>
      <c r="M55" s="16">
        <v>37443.54</v>
      </c>
      <c r="N55" s="17">
        <v>2034.5</v>
      </c>
      <c r="O55" s="9">
        <v>100</v>
      </c>
      <c r="P55" s="18">
        <v>13129.52</v>
      </c>
    </row>
    <row r="56" spans="1:16">
      <c r="A56" s="7">
        <v>252</v>
      </c>
      <c r="B56" s="15" t="s">
        <v>105</v>
      </c>
      <c r="C56" s="9" t="s">
        <v>47</v>
      </c>
      <c r="D56" s="10" t="s">
        <v>48</v>
      </c>
      <c r="E56" s="9" t="s">
        <v>23</v>
      </c>
      <c r="F56" s="9" t="s">
        <v>49</v>
      </c>
      <c r="G56" s="9" t="s">
        <v>50</v>
      </c>
      <c r="H56" s="11" t="s">
        <v>51</v>
      </c>
      <c r="I56" s="9" t="s">
        <v>102</v>
      </c>
      <c r="J56" s="11" t="s">
        <v>37</v>
      </c>
      <c r="K56" s="9" t="s">
        <v>26</v>
      </c>
      <c r="L56" s="7" t="s">
        <v>50</v>
      </c>
      <c r="M56" s="16">
        <v>32850.46</v>
      </c>
      <c r="N56" s="17">
        <v>2034.5</v>
      </c>
      <c r="O56" s="9">
        <v>100</v>
      </c>
      <c r="P56" s="18">
        <v>0</v>
      </c>
    </row>
    <row r="57" spans="1:16">
      <c r="A57" s="7">
        <v>274</v>
      </c>
      <c r="B57" s="15" t="s">
        <v>106</v>
      </c>
      <c r="C57" s="9" t="s">
        <v>70</v>
      </c>
      <c r="D57" s="10" t="s">
        <v>48</v>
      </c>
      <c r="E57" s="9" t="s">
        <v>23</v>
      </c>
      <c r="F57" s="9" t="s">
        <v>49</v>
      </c>
      <c r="G57" s="9" t="s">
        <v>50</v>
      </c>
      <c r="H57" s="11" t="s">
        <v>51</v>
      </c>
      <c r="I57" s="9" t="s">
        <v>102</v>
      </c>
      <c r="J57" s="11" t="s">
        <v>37</v>
      </c>
      <c r="K57" s="9" t="s">
        <v>26</v>
      </c>
      <c r="L57" s="7" t="s">
        <v>50</v>
      </c>
      <c r="M57" s="16">
        <v>33491.19</v>
      </c>
      <c r="N57" s="17">
        <v>2034.5</v>
      </c>
      <c r="O57" s="9">
        <v>100</v>
      </c>
      <c r="P57" s="18">
        <v>42.05</v>
      </c>
    </row>
    <row r="58" spans="1:16">
      <c r="A58" s="7">
        <v>311</v>
      </c>
      <c r="B58" s="15" t="s">
        <v>107</v>
      </c>
      <c r="C58" s="9" t="s">
        <v>47</v>
      </c>
      <c r="D58" s="10" t="s">
        <v>48</v>
      </c>
      <c r="E58" s="9" t="s">
        <v>54</v>
      </c>
      <c r="F58" s="9" t="s">
        <v>108</v>
      </c>
      <c r="G58" s="9" t="s">
        <v>50</v>
      </c>
      <c r="H58" s="11" t="s">
        <v>51</v>
      </c>
      <c r="I58" s="9" t="s">
        <v>109</v>
      </c>
      <c r="J58" s="11" t="s">
        <v>37</v>
      </c>
      <c r="K58" s="9" t="s">
        <v>26</v>
      </c>
      <c r="L58" s="7" t="s">
        <v>50</v>
      </c>
      <c r="M58" s="16">
        <v>29438.37</v>
      </c>
      <c r="N58" s="17">
        <v>2034.5</v>
      </c>
      <c r="O58" s="9">
        <v>100</v>
      </c>
      <c r="P58" s="18">
        <v>0</v>
      </c>
    </row>
    <row r="59" spans="1:16">
      <c r="A59" s="7">
        <v>360</v>
      </c>
      <c r="B59" s="15" t="s">
        <v>110</v>
      </c>
      <c r="C59" s="9" t="s">
        <v>47</v>
      </c>
      <c r="D59" s="10" t="s">
        <v>48</v>
      </c>
      <c r="E59" s="9" t="s">
        <v>90</v>
      </c>
      <c r="F59" s="9" t="s">
        <v>111</v>
      </c>
      <c r="G59" s="9" t="s">
        <v>50</v>
      </c>
      <c r="H59" s="11" t="s">
        <v>50</v>
      </c>
      <c r="I59" s="9" t="s">
        <v>112</v>
      </c>
      <c r="J59" s="11" t="s">
        <v>37</v>
      </c>
      <c r="K59" s="9" t="s">
        <v>26</v>
      </c>
      <c r="L59" s="7" t="s">
        <v>50</v>
      </c>
      <c r="M59" s="16">
        <v>26518.87</v>
      </c>
      <c r="N59" s="17">
        <v>2034.5</v>
      </c>
      <c r="O59" s="9">
        <v>100</v>
      </c>
      <c r="P59" s="18">
        <v>3380.33</v>
      </c>
    </row>
    <row r="60" spans="1:16">
      <c r="A60" s="7">
        <v>374</v>
      </c>
      <c r="B60" s="15" t="s">
        <v>113</v>
      </c>
      <c r="C60" s="9" t="s">
        <v>47</v>
      </c>
      <c r="D60" s="10" t="s">
        <v>48</v>
      </c>
      <c r="E60" s="9" t="s">
        <v>23</v>
      </c>
      <c r="F60" s="9" t="s">
        <v>49</v>
      </c>
      <c r="G60" s="9" t="s">
        <v>50</v>
      </c>
      <c r="H60" s="11" t="s">
        <v>51</v>
      </c>
      <c r="I60" s="9" t="s">
        <v>102</v>
      </c>
      <c r="J60" s="11" t="s">
        <v>37</v>
      </c>
      <c r="K60" s="9" t="s">
        <v>26</v>
      </c>
      <c r="L60" s="7" t="s">
        <v>50</v>
      </c>
      <c r="M60" s="16">
        <v>5422</v>
      </c>
      <c r="N60" s="17">
        <v>338</v>
      </c>
      <c r="O60" s="9">
        <v>100</v>
      </c>
      <c r="P60" s="18">
        <v>0</v>
      </c>
    </row>
    <row r="61" spans="1:16">
      <c r="A61" s="7">
        <v>375</v>
      </c>
      <c r="B61" s="15" t="s">
        <v>113</v>
      </c>
      <c r="C61" s="9" t="s">
        <v>47</v>
      </c>
      <c r="D61" s="10" t="s">
        <v>48</v>
      </c>
      <c r="E61" s="9" t="s">
        <v>23</v>
      </c>
      <c r="F61" s="9" t="s">
        <v>49</v>
      </c>
      <c r="G61" s="9" t="s">
        <v>50</v>
      </c>
      <c r="H61" s="11" t="s">
        <v>51</v>
      </c>
      <c r="I61" s="9" t="s">
        <v>102</v>
      </c>
      <c r="J61" s="11" t="s">
        <v>37</v>
      </c>
      <c r="K61" s="9" t="s">
        <v>26</v>
      </c>
      <c r="L61" s="7" t="s">
        <v>50</v>
      </c>
      <c r="M61" s="16">
        <v>4929.71</v>
      </c>
      <c r="N61" s="17">
        <v>338</v>
      </c>
      <c r="O61" s="9">
        <v>100</v>
      </c>
      <c r="P61" s="18">
        <v>0</v>
      </c>
    </row>
    <row r="62" spans="1:16">
      <c r="A62" s="7">
        <v>430</v>
      </c>
      <c r="B62" s="15" t="s">
        <v>114</v>
      </c>
      <c r="C62" s="9" t="s">
        <v>47</v>
      </c>
      <c r="D62" s="10" t="s">
        <v>48</v>
      </c>
      <c r="E62" s="9" t="s">
        <v>90</v>
      </c>
      <c r="F62" s="9" t="s">
        <v>111</v>
      </c>
      <c r="G62" s="9" t="s">
        <v>50</v>
      </c>
      <c r="H62" s="11" t="s">
        <v>50</v>
      </c>
      <c r="I62" s="9" t="s">
        <v>112</v>
      </c>
      <c r="J62" s="11" t="s">
        <v>37</v>
      </c>
      <c r="K62" s="9" t="s">
        <v>26</v>
      </c>
      <c r="L62" s="7" t="s">
        <v>50</v>
      </c>
      <c r="M62" s="16">
        <v>35823.279999999999</v>
      </c>
      <c r="N62" s="17">
        <v>2034.5</v>
      </c>
      <c r="O62" s="9">
        <v>100</v>
      </c>
      <c r="P62" s="18">
        <v>0</v>
      </c>
    </row>
    <row r="63" spans="1:16">
      <c r="A63" s="19">
        <v>2</v>
      </c>
      <c r="B63" s="20">
        <v>34317</v>
      </c>
      <c r="C63" s="21" t="s">
        <v>115</v>
      </c>
      <c r="D63" s="22" t="s">
        <v>116</v>
      </c>
      <c r="E63" s="23">
        <v>183</v>
      </c>
      <c r="F63" s="21" t="s">
        <v>117</v>
      </c>
      <c r="G63" s="23"/>
      <c r="H63" s="21" t="s">
        <v>118</v>
      </c>
      <c r="I63" s="21">
        <v>183</v>
      </c>
      <c r="J63" s="21" t="s">
        <v>119</v>
      </c>
      <c r="K63" s="21" t="s">
        <v>120</v>
      </c>
      <c r="L63" s="19"/>
      <c r="M63" s="24">
        <v>37712.65</v>
      </c>
      <c r="N63" s="19">
        <v>278</v>
      </c>
      <c r="O63" s="9">
        <v>100</v>
      </c>
      <c r="P63" s="25">
        <v>8668.2099999999991</v>
      </c>
    </row>
    <row r="64" spans="1:16">
      <c r="A64" s="19">
        <v>3</v>
      </c>
      <c r="B64" s="20">
        <v>40828</v>
      </c>
      <c r="C64" s="21" t="s">
        <v>115</v>
      </c>
      <c r="D64" s="22" t="s">
        <v>116</v>
      </c>
      <c r="E64" s="23">
        <v>183</v>
      </c>
      <c r="F64" s="21" t="s">
        <v>117</v>
      </c>
      <c r="G64" s="23"/>
      <c r="H64" s="21" t="s">
        <v>118</v>
      </c>
      <c r="I64" s="21">
        <v>183</v>
      </c>
      <c r="J64" s="21" t="s">
        <v>119</v>
      </c>
      <c r="K64" s="21" t="s">
        <v>120</v>
      </c>
      <c r="L64" s="19"/>
      <c r="M64" s="24">
        <v>38971.300000000003</v>
      </c>
      <c r="N64" s="19">
        <v>281</v>
      </c>
      <c r="O64" s="9">
        <v>100</v>
      </c>
      <c r="P64" s="25">
        <v>4337.05</v>
      </c>
    </row>
    <row r="65" spans="1:16">
      <c r="A65" s="19">
        <v>4</v>
      </c>
      <c r="B65" s="20">
        <v>41535</v>
      </c>
      <c r="C65" s="21" t="s">
        <v>115</v>
      </c>
      <c r="D65" s="22" t="s">
        <v>116</v>
      </c>
      <c r="E65" s="23">
        <v>158</v>
      </c>
      <c r="F65" s="21" t="s">
        <v>117</v>
      </c>
      <c r="G65" s="23"/>
      <c r="H65" s="21" t="s">
        <v>118</v>
      </c>
      <c r="I65" s="21">
        <v>158</v>
      </c>
      <c r="J65" s="21" t="s">
        <v>119</v>
      </c>
      <c r="K65" s="21" t="s">
        <v>121</v>
      </c>
      <c r="L65" s="19"/>
      <c r="M65" s="24">
        <v>14192.31</v>
      </c>
      <c r="N65" s="19">
        <v>273</v>
      </c>
      <c r="O65" s="9">
        <v>100</v>
      </c>
      <c r="P65" s="25">
        <v>1262.29</v>
      </c>
    </row>
    <row r="66" spans="1:16">
      <c r="A66" s="19">
        <v>8</v>
      </c>
      <c r="B66" s="20">
        <v>41897</v>
      </c>
      <c r="C66" s="21" t="s">
        <v>115</v>
      </c>
      <c r="D66" s="22" t="s">
        <v>116</v>
      </c>
      <c r="E66" s="23">
        <v>158</v>
      </c>
      <c r="F66" s="21" t="s">
        <v>117</v>
      </c>
      <c r="G66" s="23"/>
      <c r="H66" s="21" t="s">
        <v>118</v>
      </c>
      <c r="I66" s="21">
        <v>158</v>
      </c>
      <c r="J66" s="21" t="s">
        <v>119</v>
      </c>
      <c r="K66" s="21" t="s">
        <v>120</v>
      </c>
      <c r="L66" s="19"/>
      <c r="M66" s="24">
        <v>29110.51</v>
      </c>
      <c r="N66" s="19">
        <v>282</v>
      </c>
      <c r="O66" s="9">
        <v>100</v>
      </c>
      <c r="P66" s="25">
        <v>2521.65</v>
      </c>
    </row>
    <row r="67" spans="1:16">
      <c r="A67" s="19">
        <v>11</v>
      </c>
      <c r="B67" s="20">
        <v>42263</v>
      </c>
      <c r="C67" s="21" t="s">
        <v>115</v>
      </c>
      <c r="D67" s="22" t="s">
        <v>116</v>
      </c>
      <c r="E67" s="23">
        <v>158</v>
      </c>
      <c r="F67" s="21" t="s">
        <v>117</v>
      </c>
      <c r="G67" s="23"/>
      <c r="H67" s="21" t="s">
        <v>118</v>
      </c>
      <c r="I67" s="21">
        <v>158</v>
      </c>
      <c r="J67" s="21" t="s">
        <v>119</v>
      </c>
      <c r="K67" s="21" t="s">
        <v>121</v>
      </c>
      <c r="L67" s="19"/>
      <c r="M67" s="24">
        <v>14234.4</v>
      </c>
      <c r="N67" s="19">
        <v>236</v>
      </c>
      <c r="O67" s="9">
        <v>100</v>
      </c>
      <c r="P67" s="25">
        <v>1348.23</v>
      </c>
    </row>
    <row r="68" spans="1:16">
      <c r="A68" s="19">
        <v>12</v>
      </c>
      <c r="B68" s="20">
        <v>43174</v>
      </c>
      <c r="C68" s="21" t="s">
        <v>115</v>
      </c>
      <c r="D68" s="22" t="s">
        <v>116</v>
      </c>
      <c r="E68" s="23">
        <v>183</v>
      </c>
      <c r="F68" s="21" t="s">
        <v>117</v>
      </c>
      <c r="G68" s="23"/>
      <c r="H68" s="21" t="s">
        <v>118</v>
      </c>
      <c r="I68" s="21">
        <v>183</v>
      </c>
      <c r="J68" s="21" t="s">
        <v>119</v>
      </c>
      <c r="K68" s="21" t="s">
        <v>120</v>
      </c>
      <c r="L68" s="19"/>
      <c r="M68" s="24">
        <v>31008.38</v>
      </c>
      <c r="N68" s="19">
        <v>217</v>
      </c>
      <c r="O68" s="9">
        <v>100</v>
      </c>
      <c r="P68" s="25">
        <v>2196.6999999999998</v>
      </c>
    </row>
    <row r="69" spans="1:16">
      <c r="A69" s="19">
        <v>13</v>
      </c>
      <c r="B69" s="20">
        <v>43174</v>
      </c>
      <c r="C69" s="21" t="s">
        <v>115</v>
      </c>
      <c r="D69" s="22" t="s">
        <v>116</v>
      </c>
      <c r="E69" s="23">
        <v>140</v>
      </c>
      <c r="F69" s="21" t="s">
        <v>122</v>
      </c>
      <c r="G69" s="23"/>
      <c r="H69" s="21"/>
      <c r="I69" s="21">
        <v>140</v>
      </c>
      <c r="J69" s="21" t="s">
        <v>119</v>
      </c>
      <c r="K69" s="21" t="s">
        <v>120</v>
      </c>
      <c r="L69" s="19"/>
      <c r="M69" s="24">
        <v>25908.71</v>
      </c>
      <c r="N69" s="19">
        <v>222</v>
      </c>
      <c r="O69" s="9">
        <v>100</v>
      </c>
      <c r="P69" s="25">
        <v>1874.62</v>
      </c>
    </row>
    <row r="70" spans="1:16">
      <c r="A70" s="19">
        <v>14</v>
      </c>
      <c r="B70" s="20">
        <v>43647</v>
      </c>
      <c r="C70" s="21" t="s">
        <v>115</v>
      </c>
      <c r="D70" s="22" t="s">
        <v>116</v>
      </c>
      <c r="E70" s="23">
        <v>158</v>
      </c>
      <c r="F70" s="21" t="s">
        <v>117</v>
      </c>
      <c r="G70" s="23"/>
      <c r="H70" s="21" t="s">
        <v>118</v>
      </c>
      <c r="I70" s="21">
        <v>158</v>
      </c>
      <c r="J70" s="21" t="s">
        <v>119</v>
      </c>
      <c r="K70" s="21" t="s">
        <v>121</v>
      </c>
      <c r="L70" s="19"/>
      <c r="M70" s="24">
        <v>18132.46</v>
      </c>
      <c r="N70" s="19">
        <v>257</v>
      </c>
      <c r="O70" s="9">
        <v>100</v>
      </c>
      <c r="P70" s="25">
        <v>1219.4100000000001</v>
      </c>
    </row>
    <row r="71" spans="1:16">
      <c r="A71" s="19">
        <v>15</v>
      </c>
      <c r="B71" s="20">
        <v>43717</v>
      </c>
      <c r="C71" s="21" t="s">
        <v>115</v>
      </c>
      <c r="D71" s="22" t="s">
        <v>116</v>
      </c>
      <c r="E71" s="23">
        <v>158</v>
      </c>
      <c r="F71" s="21" t="s">
        <v>117</v>
      </c>
      <c r="G71" s="23"/>
      <c r="H71" s="21" t="s">
        <v>118</v>
      </c>
      <c r="I71" s="21">
        <v>158</v>
      </c>
      <c r="J71" s="21" t="s">
        <v>119</v>
      </c>
      <c r="K71" s="21" t="s">
        <v>121</v>
      </c>
      <c r="L71" s="19"/>
      <c r="M71" s="24">
        <v>9902.09</v>
      </c>
      <c r="N71" s="19">
        <v>106</v>
      </c>
      <c r="O71" s="9">
        <v>100</v>
      </c>
      <c r="P71" s="25">
        <v>652.04</v>
      </c>
    </row>
    <row r="72" spans="1:16">
      <c r="A72" s="19">
        <v>16</v>
      </c>
      <c r="B72" s="20">
        <v>43717</v>
      </c>
      <c r="C72" s="21" t="s">
        <v>115</v>
      </c>
      <c r="D72" s="22" t="s">
        <v>116</v>
      </c>
      <c r="E72" s="23">
        <v>158</v>
      </c>
      <c r="F72" s="21" t="s">
        <v>117</v>
      </c>
      <c r="G72" s="23"/>
      <c r="H72" s="21" t="s">
        <v>118</v>
      </c>
      <c r="I72" s="21">
        <v>158</v>
      </c>
      <c r="J72" s="21" t="s">
        <v>119</v>
      </c>
      <c r="K72" s="21" t="s">
        <v>120</v>
      </c>
      <c r="L72" s="19"/>
      <c r="M72" s="24">
        <v>26591.96</v>
      </c>
      <c r="N72" s="19">
        <v>253</v>
      </c>
      <c r="O72" s="9">
        <v>100</v>
      </c>
      <c r="P72" s="25">
        <v>1824.54</v>
      </c>
    </row>
    <row r="73" spans="1:16">
      <c r="A73" s="19">
        <v>19</v>
      </c>
      <c r="B73" s="20">
        <v>43720</v>
      </c>
      <c r="C73" s="21" t="s">
        <v>115</v>
      </c>
      <c r="D73" s="22" t="s">
        <v>116</v>
      </c>
      <c r="E73" s="23">
        <v>158</v>
      </c>
      <c r="F73" s="21" t="s">
        <v>117</v>
      </c>
      <c r="G73" s="23"/>
      <c r="H73" s="21" t="s">
        <v>118</v>
      </c>
      <c r="I73" s="21">
        <v>158</v>
      </c>
      <c r="J73" s="21" t="s">
        <v>119</v>
      </c>
      <c r="K73" s="21" t="s">
        <v>120</v>
      </c>
      <c r="L73" s="20"/>
      <c r="M73" s="24">
        <v>16667.95</v>
      </c>
      <c r="N73" s="19">
        <v>120</v>
      </c>
      <c r="O73" s="9">
        <v>100</v>
      </c>
      <c r="P73" s="25">
        <v>1113.75</v>
      </c>
    </row>
    <row r="74" spans="1:16">
      <c r="A74" s="19">
        <v>20</v>
      </c>
      <c r="B74" s="20">
        <v>43720</v>
      </c>
      <c r="C74" s="21" t="s">
        <v>115</v>
      </c>
      <c r="D74" s="22" t="s">
        <v>116</v>
      </c>
      <c r="E74" s="23">
        <v>158</v>
      </c>
      <c r="F74" s="21" t="s">
        <v>117</v>
      </c>
      <c r="G74" s="23"/>
      <c r="H74" s="21" t="s">
        <v>118</v>
      </c>
      <c r="I74" s="21">
        <v>158</v>
      </c>
      <c r="J74" s="21" t="s">
        <v>119</v>
      </c>
      <c r="K74" s="21" t="s">
        <v>121</v>
      </c>
      <c r="L74" s="19"/>
      <c r="M74" s="24">
        <v>10219.700000000001</v>
      </c>
      <c r="N74" s="19">
        <v>114</v>
      </c>
      <c r="O74" s="9">
        <v>100</v>
      </c>
      <c r="P74" s="25">
        <v>651.75</v>
      </c>
    </row>
    <row r="75" spans="1:16">
      <c r="A75" s="19">
        <v>24</v>
      </c>
      <c r="B75" s="20">
        <v>43773</v>
      </c>
      <c r="C75" s="21" t="s">
        <v>115</v>
      </c>
      <c r="D75" s="22" t="s">
        <v>116</v>
      </c>
      <c r="E75" s="23">
        <v>158</v>
      </c>
      <c r="F75" s="21" t="s">
        <v>122</v>
      </c>
      <c r="G75" s="23"/>
      <c r="H75" s="21"/>
      <c r="I75" s="21">
        <v>158</v>
      </c>
      <c r="J75" s="21" t="s">
        <v>119</v>
      </c>
      <c r="K75" s="21" t="s">
        <v>120</v>
      </c>
      <c r="L75" s="19"/>
      <c r="M75" s="24">
        <v>27466.13</v>
      </c>
      <c r="N75" s="19">
        <v>234</v>
      </c>
      <c r="O75" s="9">
        <v>100</v>
      </c>
      <c r="P75" s="25">
        <v>1685.16</v>
      </c>
    </row>
    <row r="76" spans="1:16">
      <c r="A76" s="19">
        <v>25</v>
      </c>
      <c r="B76" s="20">
        <v>43773</v>
      </c>
      <c r="C76" s="21" t="s">
        <v>115</v>
      </c>
      <c r="D76" s="22" t="s">
        <v>116</v>
      </c>
      <c r="E76" s="23">
        <v>140</v>
      </c>
      <c r="F76" s="21" t="s">
        <v>122</v>
      </c>
      <c r="G76" s="23"/>
      <c r="H76" s="21"/>
      <c r="I76" s="21">
        <v>140</v>
      </c>
      <c r="J76" s="21" t="s">
        <v>119</v>
      </c>
      <c r="K76" s="21" t="s">
        <v>120</v>
      </c>
      <c r="L76" s="19"/>
      <c r="M76" s="24">
        <v>21823.81</v>
      </c>
      <c r="N76" s="19">
        <v>257</v>
      </c>
      <c r="O76" s="9">
        <v>100</v>
      </c>
      <c r="P76" s="25">
        <v>1668.87</v>
      </c>
    </row>
    <row r="77" spans="1:16">
      <c r="A77" s="19">
        <v>30</v>
      </c>
      <c r="B77" s="20">
        <v>44452</v>
      </c>
      <c r="C77" s="21" t="s">
        <v>115</v>
      </c>
      <c r="D77" s="22" t="s">
        <v>116</v>
      </c>
      <c r="E77" s="23">
        <v>140</v>
      </c>
      <c r="F77" s="21" t="s">
        <v>117</v>
      </c>
      <c r="G77" s="23"/>
      <c r="H77" s="21" t="s">
        <v>118</v>
      </c>
      <c r="I77" s="21">
        <v>140</v>
      </c>
      <c r="J77" s="21" t="s">
        <v>123</v>
      </c>
      <c r="K77" s="21" t="s">
        <v>121</v>
      </c>
      <c r="L77" s="20">
        <v>44722</v>
      </c>
      <c r="M77" s="24">
        <v>6615.96</v>
      </c>
      <c r="N77" s="19">
        <v>120</v>
      </c>
      <c r="O77" s="9">
        <v>100</v>
      </c>
      <c r="P77" s="25">
        <v>388.07</v>
      </c>
    </row>
    <row r="78" spans="1:16">
      <c r="A78" s="19">
        <v>36</v>
      </c>
      <c r="B78" s="20">
        <v>44578</v>
      </c>
      <c r="C78" s="21" t="s">
        <v>115</v>
      </c>
      <c r="D78" s="22" t="s">
        <v>116</v>
      </c>
      <c r="E78" s="23">
        <v>140</v>
      </c>
      <c r="F78" s="21" t="s">
        <v>117</v>
      </c>
      <c r="G78" s="23"/>
      <c r="H78" s="21" t="s">
        <v>118</v>
      </c>
      <c r="I78" s="21">
        <v>140</v>
      </c>
      <c r="J78" s="21" t="s">
        <v>123</v>
      </c>
      <c r="K78" s="21" t="s">
        <v>121</v>
      </c>
      <c r="L78" s="20">
        <v>44612</v>
      </c>
      <c r="M78" s="24">
        <v>1419.3</v>
      </c>
      <c r="N78" s="19">
        <v>24</v>
      </c>
      <c r="O78" s="9">
        <v>100</v>
      </c>
      <c r="P78" s="25">
        <v>77.84</v>
      </c>
    </row>
    <row r="79" spans="1:16">
      <c r="A79" s="26">
        <v>37</v>
      </c>
      <c r="B79" s="27">
        <v>44578</v>
      </c>
      <c r="C79" s="21" t="s">
        <v>115</v>
      </c>
      <c r="D79" s="22" t="s">
        <v>116</v>
      </c>
      <c r="E79" s="28">
        <v>140</v>
      </c>
      <c r="F79" s="21" t="s">
        <v>117</v>
      </c>
      <c r="G79" s="28"/>
      <c r="H79" s="21" t="s">
        <v>118</v>
      </c>
      <c r="I79" s="29">
        <v>140</v>
      </c>
      <c r="J79" s="21" t="s">
        <v>123</v>
      </c>
      <c r="K79" s="29" t="s">
        <v>121</v>
      </c>
      <c r="L79" s="27">
        <v>44591</v>
      </c>
      <c r="M79" s="30">
        <v>350.76</v>
      </c>
      <c r="N79" s="26">
        <v>12</v>
      </c>
      <c r="O79" s="9">
        <v>100</v>
      </c>
      <c r="P79" s="31">
        <v>24.16</v>
      </c>
    </row>
    <row r="80" spans="1:16">
      <c r="A80" s="19">
        <v>38</v>
      </c>
      <c r="B80" s="20">
        <v>44585</v>
      </c>
      <c r="C80" s="21" t="s">
        <v>115</v>
      </c>
      <c r="D80" s="22" t="s">
        <v>116</v>
      </c>
      <c r="E80" s="23">
        <v>158</v>
      </c>
      <c r="F80" s="21" t="s">
        <v>117</v>
      </c>
      <c r="G80" s="23"/>
      <c r="H80" s="21" t="s">
        <v>118</v>
      </c>
      <c r="I80" s="21">
        <v>158</v>
      </c>
      <c r="J80" s="21" t="s">
        <v>119</v>
      </c>
      <c r="K80" s="21" t="s">
        <v>121</v>
      </c>
      <c r="L80" s="20"/>
      <c r="M80" s="24">
        <v>13797.5</v>
      </c>
      <c r="N80" s="19">
        <v>276</v>
      </c>
      <c r="O80" s="9">
        <v>100</v>
      </c>
      <c r="P80" s="25">
        <v>804.11</v>
      </c>
    </row>
    <row r="81" spans="1:16">
      <c r="A81" s="19">
        <v>39</v>
      </c>
      <c r="B81" s="20">
        <v>44589</v>
      </c>
      <c r="C81" s="21" t="s">
        <v>115</v>
      </c>
      <c r="D81" s="22" t="s">
        <v>116</v>
      </c>
      <c r="E81" s="23">
        <v>140</v>
      </c>
      <c r="F81" s="21" t="s">
        <v>117</v>
      </c>
      <c r="G81" s="23"/>
      <c r="H81" s="21" t="s">
        <v>118</v>
      </c>
      <c r="I81" s="21">
        <v>140</v>
      </c>
      <c r="J81" s="21" t="s">
        <v>123</v>
      </c>
      <c r="K81" s="21" t="s">
        <v>121</v>
      </c>
      <c r="L81" s="20">
        <v>44618</v>
      </c>
      <c r="M81" s="24">
        <v>1085.3499999999999</v>
      </c>
      <c r="N81" s="19">
        <v>23</v>
      </c>
      <c r="O81" s="9">
        <v>100</v>
      </c>
      <c r="P81" s="25">
        <v>61.06</v>
      </c>
    </row>
    <row r="82" spans="1:16">
      <c r="A82" s="19">
        <v>40</v>
      </c>
      <c r="B82" s="20">
        <v>44594</v>
      </c>
      <c r="C82" s="21" t="s">
        <v>115</v>
      </c>
      <c r="D82" s="22" t="s">
        <v>116</v>
      </c>
      <c r="E82" s="23">
        <v>140</v>
      </c>
      <c r="F82" s="21" t="s">
        <v>117</v>
      </c>
      <c r="G82" s="23"/>
      <c r="H82" s="21" t="s">
        <v>118</v>
      </c>
      <c r="I82" s="21">
        <v>140</v>
      </c>
      <c r="J82" s="21" t="s">
        <v>123</v>
      </c>
      <c r="K82" s="21" t="s">
        <v>121</v>
      </c>
      <c r="L82" s="20">
        <v>44618</v>
      </c>
      <c r="M82" s="24">
        <v>935.82</v>
      </c>
      <c r="N82" s="19">
        <v>19</v>
      </c>
      <c r="O82" s="9">
        <v>100</v>
      </c>
      <c r="P82" s="25">
        <v>53.02</v>
      </c>
    </row>
    <row r="83" spans="1:16">
      <c r="A83" s="19">
        <v>41</v>
      </c>
      <c r="B83" s="20">
        <v>44594</v>
      </c>
      <c r="C83" s="21" t="s">
        <v>115</v>
      </c>
      <c r="D83" s="22" t="s">
        <v>116</v>
      </c>
      <c r="E83" s="23">
        <v>140</v>
      </c>
      <c r="F83" s="21" t="s">
        <v>117</v>
      </c>
      <c r="G83" s="23"/>
      <c r="H83" s="21" t="s">
        <v>118</v>
      </c>
      <c r="I83" s="21">
        <v>140</v>
      </c>
      <c r="J83" s="21" t="s">
        <v>123</v>
      </c>
      <c r="K83" s="21" t="s">
        <v>121</v>
      </c>
      <c r="L83" s="20">
        <v>44611</v>
      </c>
      <c r="M83" s="24">
        <v>866.96</v>
      </c>
      <c r="N83" s="19">
        <v>14</v>
      </c>
      <c r="O83" s="9">
        <v>100</v>
      </c>
      <c r="P83" s="25">
        <v>49.12</v>
      </c>
    </row>
    <row r="84" spans="1:16">
      <c r="A84" s="19">
        <v>42</v>
      </c>
      <c r="B84" s="20">
        <v>44599</v>
      </c>
      <c r="C84" s="21" t="s">
        <v>115</v>
      </c>
      <c r="D84" s="22" t="s">
        <v>116</v>
      </c>
      <c r="E84" s="23">
        <v>140</v>
      </c>
      <c r="F84" s="21" t="s">
        <v>117</v>
      </c>
      <c r="G84" s="23"/>
      <c r="H84" s="21" t="s">
        <v>118</v>
      </c>
      <c r="I84" s="21">
        <v>140</v>
      </c>
      <c r="J84" s="21" t="s">
        <v>123</v>
      </c>
      <c r="K84" s="21" t="s">
        <v>121</v>
      </c>
      <c r="L84" s="20">
        <v>44604</v>
      </c>
      <c r="M84" s="24">
        <v>191.81</v>
      </c>
      <c r="N84" s="19">
        <v>6</v>
      </c>
      <c r="O84" s="9">
        <v>100</v>
      </c>
      <c r="P84" s="32">
        <v>10.87</v>
      </c>
    </row>
    <row r="85" spans="1:16">
      <c r="A85" s="19">
        <v>43</v>
      </c>
      <c r="B85" s="20">
        <v>44613</v>
      </c>
      <c r="C85" s="21" t="s">
        <v>115</v>
      </c>
      <c r="D85" s="22" t="s">
        <v>116</v>
      </c>
      <c r="E85" s="23">
        <v>140</v>
      </c>
      <c r="F85" s="21" t="s">
        <v>117</v>
      </c>
      <c r="G85" s="23"/>
      <c r="H85" s="21" t="s">
        <v>118</v>
      </c>
      <c r="I85" s="21">
        <v>140</v>
      </c>
      <c r="J85" s="21" t="s">
        <v>123</v>
      </c>
      <c r="K85" s="21" t="s">
        <v>121</v>
      </c>
      <c r="L85" s="20">
        <v>44681</v>
      </c>
      <c r="M85" s="24">
        <v>2628.73</v>
      </c>
      <c r="N85" s="19">
        <v>53</v>
      </c>
      <c r="O85" s="9">
        <v>100</v>
      </c>
      <c r="P85" s="25">
        <v>135.59</v>
      </c>
    </row>
    <row r="86" spans="1:16">
      <c r="A86" s="19">
        <v>44</v>
      </c>
      <c r="B86" s="20">
        <v>44643</v>
      </c>
      <c r="C86" s="21" t="s">
        <v>115</v>
      </c>
      <c r="D86" s="22" t="s">
        <v>116</v>
      </c>
      <c r="E86" s="23">
        <v>140</v>
      </c>
      <c r="F86" s="21" t="s">
        <v>117</v>
      </c>
      <c r="G86" s="23"/>
      <c r="H86" s="21" t="s">
        <v>118</v>
      </c>
      <c r="I86" s="21">
        <v>140</v>
      </c>
      <c r="J86" s="21" t="s">
        <v>123</v>
      </c>
      <c r="K86" s="21" t="s">
        <v>121</v>
      </c>
      <c r="L86" s="20">
        <v>44687</v>
      </c>
      <c r="M86" s="24">
        <v>1404.66</v>
      </c>
      <c r="N86" s="19">
        <v>33</v>
      </c>
      <c r="O86" s="9">
        <v>100</v>
      </c>
      <c r="P86" s="25">
        <v>78.55</v>
      </c>
    </row>
    <row r="87" spans="1:16">
      <c r="A87" s="19">
        <v>45</v>
      </c>
      <c r="B87" s="20">
        <v>44719</v>
      </c>
      <c r="C87" s="21" t="s">
        <v>115</v>
      </c>
      <c r="D87" s="22" t="s">
        <v>116</v>
      </c>
      <c r="E87" s="23">
        <v>140</v>
      </c>
      <c r="F87" s="21" t="s">
        <v>117</v>
      </c>
      <c r="G87" s="23"/>
      <c r="H87" s="21" t="s">
        <v>118</v>
      </c>
      <c r="I87" s="21">
        <v>140</v>
      </c>
      <c r="J87" s="21" t="s">
        <v>123</v>
      </c>
      <c r="K87" s="21" t="s">
        <v>121</v>
      </c>
      <c r="L87" s="20">
        <v>44742</v>
      </c>
      <c r="M87" s="24">
        <v>985.23</v>
      </c>
      <c r="N87" s="19">
        <v>21</v>
      </c>
      <c r="O87" s="9">
        <v>100</v>
      </c>
      <c r="P87" s="25">
        <v>55.37</v>
      </c>
    </row>
    <row r="88" spans="1:16">
      <c r="A88" s="19">
        <v>46</v>
      </c>
      <c r="B88" s="20">
        <v>44820</v>
      </c>
      <c r="C88" s="21" t="s">
        <v>115</v>
      </c>
      <c r="D88" s="22" t="s">
        <v>116</v>
      </c>
      <c r="E88" s="23">
        <v>140</v>
      </c>
      <c r="F88" s="21" t="s">
        <v>117</v>
      </c>
      <c r="G88" s="23"/>
      <c r="H88" s="21" t="s">
        <v>118</v>
      </c>
      <c r="I88" s="21">
        <v>140</v>
      </c>
      <c r="J88" s="21" t="s">
        <v>123</v>
      </c>
      <c r="K88" s="21" t="s">
        <v>121</v>
      </c>
      <c r="L88" s="20">
        <v>44895</v>
      </c>
      <c r="M88" s="24">
        <v>2278.94</v>
      </c>
      <c r="N88" s="19">
        <v>38</v>
      </c>
      <c r="O88" s="9">
        <v>100</v>
      </c>
      <c r="P88" s="25">
        <v>136.87</v>
      </c>
    </row>
    <row r="89" spans="1:16">
      <c r="A89" s="19">
        <v>47</v>
      </c>
      <c r="B89" s="20">
        <v>44823</v>
      </c>
      <c r="C89" s="21" t="s">
        <v>115</v>
      </c>
      <c r="D89" s="22" t="s">
        <v>116</v>
      </c>
      <c r="E89" s="23">
        <v>140</v>
      </c>
      <c r="F89" s="21" t="s">
        <v>117</v>
      </c>
      <c r="G89" s="23"/>
      <c r="H89" s="21" t="s">
        <v>118</v>
      </c>
      <c r="I89" s="21">
        <v>140</v>
      </c>
      <c r="J89" s="21" t="s">
        <v>123</v>
      </c>
      <c r="K89" s="21" t="s">
        <v>121</v>
      </c>
      <c r="L89" s="20">
        <v>45087</v>
      </c>
      <c r="M89" s="24">
        <v>3420.95</v>
      </c>
      <c r="N89" s="19">
        <v>86</v>
      </c>
      <c r="O89" s="9">
        <v>100</v>
      </c>
      <c r="P89" s="25">
        <v>187.64</v>
      </c>
    </row>
    <row r="90" spans="1:16">
      <c r="A90" s="19">
        <v>48</v>
      </c>
      <c r="B90" s="20">
        <v>44823</v>
      </c>
      <c r="C90" s="21" t="s">
        <v>115</v>
      </c>
      <c r="D90" s="22" t="s">
        <v>116</v>
      </c>
      <c r="E90" s="23">
        <v>158</v>
      </c>
      <c r="F90" s="21" t="s">
        <v>117</v>
      </c>
      <c r="G90" s="23"/>
      <c r="H90" s="21" t="s">
        <v>118</v>
      </c>
      <c r="I90" s="21">
        <v>158</v>
      </c>
      <c r="J90" s="21" t="s">
        <v>123</v>
      </c>
      <c r="K90" s="21" t="s">
        <v>121</v>
      </c>
      <c r="L90" s="20">
        <v>45087</v>
      </c>
      <c r="M90" s="24">
        <v>4600.68</v>
      </c>
      <c r="N90" s="19">
        <v>81</v>
      </c>
      <c r="O90" s="9">
        <v>100</v>
      </c>
      <c r="P90" s="25">
        <v>255.58</v>
      </c>
    </row>
    <row r="91" spans="1:16">
      <c r="A91" s="19">
        <v>49</v>
      </c>
      <c r="B91" s="20">
        <v>44832</v>
      </c>
      <c r="C91" s="21" t="s">
        <v>115</v>
      </c>
      <c r="D91" s="22" t="s">
        <v>116</v>
      </c>
      <c r="E91" s="23">
        <v>140</v>
      </c>
      <c r="F91" s="21" t="s">
        <v>117</v>
      </c>
      <c r="G91" s="23"/>
      <c r="H91" s="21" t="s">
        <v>118</v>
      </c>
      <c r="I91" s="21">
        <v>140</v>
      </c>
      <c r="J91" s="21" t="s">
        <v>123</v>
      </c>
      <c r="K91" s="21" t="s">
        <v>121</v>
      </c>
      <c r="L91" s="20">
        <v>44985</v>
      </c>
      <c r="M91" s="24">
        <v>3901.12</v>
      </c>
      <c r="N91" s="19">
        <v>73</v>
      </c>
      <c r="O91" s="9">
        <v>100</v>
      </c>
      <c r="P91" s="25">
        <v>215.81</v>
      </c>
    </row>
    <row r="92" spans="1:16">
      <c r="A92" s="19">
        <v>50</v>
      </c>
      <c r="B92" s="20">
        <v>44837</v>
      </c>
      <c r="C92" s="21" t="s">
        <v>115</v>
      </c>
      <c r="D92" s="22" t="s">
        <v>116</v>
      </c>
      <c r="E92" s="23">
        <v>140</v>
      </c>
      <c r="F92" s="21" t="s">
        <v>117</v>
      </c>
      <c r="G92" s="23"/>
      <c r="H92" s="21" t="s">
        <v>118</v>
      </c>
      <c r="I92" s="21">
        <v>140</v>
      </c>
      <c r="J92" s="21" t="s">
        <v>123</v>
      </c>
      <c r="K92" s="21" t="s">
        <v>121</v>
      </c>
      <c r="L92" s="20">
        <v>45077</v>
      </c>
      <c r="M92" s="24">
        <v>3731.13</v>
      </c>
      <c r="N92" s="19">
        <v>75</v>
      </c>
      <c r="O92" s="9">
        <v>100</v>
      </c>
      <c r="P92" s="25">
        <v>206.15</v>
      </c>
    </row>
    <row r="93" spans="1:16">
      <c r="A93" s="19">
        <v>51</v>
      </c>
      <c r="B93" s="20">
        <v>44837</v>
      </c>
      <c r="C93" s="21" t="s">
        <v>115</v>
      </c>
      <c r="D93" s="22" t="s">
        <v>116</v>
      </c>
      <c r="E93" s="23">
        <v>158</v>
      </c>
      <c r="F93" s="21" t="s">
        <v>117</v>
      </c>
      <c r="G93" s="23"/>
      <c r="H93" s="21" t="s">
        <v>118</v>
      </c>
      <c r="I93" s="21">
        <v>158</v>
      </c>
      <c r="J93" s="21" t="s">
        <v>123</v>
      </c>
      <c r="K93" s="21" t="s">
        <v>121</v>
      </c>
      <c r="L93" s="20">
        <v>45077</v>
      </c>
      <c r="M93" s="24">
        <v>4045.79</v>
      </c>
      <c r="N93" s="19">
        <v>74</v>
      </c>
      <c r="O93" s="9">
        <v>100</v>
      </c>
      <c r="P93" s="25">
        <v>224.06</v>
      </c>
    </row>
    <row r="94" spans="1:16">
      <c r="A94" s="19">
        <v>52</v>
      </c>
      <c r="B94" s="20">
        <v>44855</v>
      </c>
      <c r="C94" s="21" t="s">
        <v>115</v>
      </c>
      <c r="D94" s="22" t="s">
        <v>116</v>
      </c>
      <c r="E94" s="23">
        <v>140</v>
      </c>
      <c r="F94" s="21" t="s">
        <v>117</v>
      </c>
      <c r="G94" s="23"/>
      <c r="H94" s="21" t="s">
        <v>118</v>
      </c>
      <c r="I94" s="21">
        <v>140</v>
      </c>
      <c r="J94" s="21" t="s">
        <v>123</v>
      </c>
      <c r="K94" s="21" t="s">
        <v>121</v>
      </c>
      <c r="L94" s="20">
        <v>44985</v>
      </c>
      <c r="M94" s="24">
        <v>2958.01</v>
      </c>
      <c r="N94" s="19">
        <v>53</v>
      </c>
      <c r="O94" s="9">
        <v>100</v>
      </c>
      <c r="P94" s="25">
        <v>162.26</v>
      </c>
    </row>
    <row r="95" spans="1:16">
      <c r="A95" s="19">
        <v>53</v>
      </c>
      <c r="B95" s="20">
        <v>44876</v>
      </c>
      <c r="C95" s="21" t="s">
        <v>115</v>
      </c>
      <c r="D95" s="22" t="s">
        <v>116</v>
      </c>
      <c r="E95" s="23">
        <v>140</v>
      </c>
      <c r="F95" s="21" t="s">
        <v>117</v>
      </c>
      <c r="G95" s="23"/>
      <c r="H95" s="21" t="s">
        <v>118</v>
      </c>
      <c r="I95" s="21">
        <v>140</v>
      </c>
      <c r="J95" s="21" t="s">
        <v>123</v>
      </c>
      <c r="K95" s="21" t="s">
        <v>121</v>
      </c>
      <c r="L95" s="20">
        <v>44985</v>
      </c>
      <c r="M95" s="24">
        <v>2156.66</v>
      </c>
      <c r="N95" s="19">
        <v>39</v>
      </c>
      <c r="O95" s="9">
        <v>100</v>
      </c>
      <c r="P95" s="25">
        <v>116.77</v>
      </c>
    </row>
    <row r="96" spans="1:16">
      <c r="A96" s="33">
        <v>1</v>
      </c>
      <c r="B96" s="34">
        <v>33546</v>
      </c>
      <c r="C96" t="s">
        <v>124</v>
      </c>
      <c r="D96" s="35" t="s">
        <v>17</v>
      </c>
      <c r="E96" t="s">
        <v>125</v>
      </c>
      <c r="F96" t="s">
        <v>23</v>
      </c>
      <c r="H96" s="36" t="s">
        <v>126</v>
      </c>
      <c r="I96" s="36">
        <v>183</v>
      </c>
      <c r="J96" s="36" t="s">
        <v>20</v>
      </c>
      <c r="K96" t="s">
        <v>26</v>
      </c>
      <c r="L96" s="33"/>
      <c r="M96" s="24">
        <v>40297.54</v>
      </c>
      <c r="N96">
        <v>1781</v>
      </c>
      <c r="O96">
        <v>100</v>
      </c>
      <c r="P96" s="37">
        <v>60461.85</v>
      </c>
    </row>
    <row r="97" spans="1:16">
      <c r="A97" s="33">
        <v>2</v>
      </c>
      <c r="B97" s="34">
        <v>35177</v>
      </c>
      <c r="C97" t="s">
        <v>124</v>
      </c>
      <c r="D97" s="35" t="s">
        <v>17</v>
      </c>
      <c r="E97" t="s">
        <v>125</v>
      </c>
      <c r="F97" t="s">
        <v>23</v>
      </c>
      <c r="H97" s="36" t="s">
        <v>126</v>
      </c>
      <c r="I97" s="36">
        <v>183</v>
      </c>
      <c r="J97" s="36" t="s">
        <v>20</v>
      </c>
      <c r="K97" t="s">
        <v>26</v>
      </c>
      <c r="L97" s="33"/>
      <c r="M97" s="24">
        <v>40724.94</v>
      </c>
      <c r="N97">
        <v>1683.6</v>
      </c>
      <c r="O97">
        <v>100</v>
      </c>
      <c r="P97" s="37">
        <v>47230.5</v>
      </c>
    </row>
    <row r="98" spans="1:16">
      <c r="A98" s="33">
        <v>3</v>
      </c>
      <c r="B98" s="34">
        <v>36355</v>
      </c>
      <c r="C98" t="s">
        <v>124</v>
      </c>
      <c r="D98" s="35" t="s">
        <v>17</v>
      </c>
      <c r="E98" t="s">
        <v>125</v>
      </c>
      <c r="F98" t="s">
        <v>23</v>
      </c>
      <c r="H98" s="36" t="s">
        <v>126</v>
      </c>
      <c r="I98" s="36">
        <v>183</v>
      </c>
      <c r="J98" s="36" t="s">
        <v>20</v>
      </c>
      <c r="K98" t="s">
        <v>26</v>
      </c>
      <c r="L98" s="33"/>
      <c r="M98" s="24">
        <v>39828.1</v>
      </c>
      <c r="N98">
        <v>1699.75</v>
      </c>
      <c r="O98">
        <v>98</v>
      </c>
      <c r="P98" s="37">
        <v>41317.019999999997</v>
      </c>
    </row>
    <row r="99" spans="1:16">
      <c r="A99" s="33">
        <v>4</v>
      </c>
      <c r="B99" s="34">
        <v>37530</v>
      </c>
      <c r="C99" t="s">
        <v>124</v>
      </c>
      <c r="D99" s="35" t="s">
        <v>17</v>
      </c>
      <c r="E99" t="s">
        <v>125</v>
      </c>
      <c r="F99" t="s">
        <v>23</v>
      </c>
      <c r="H99" s="36" t="s">
        <v>126</v>
      </c>
      <c r="I99" s="36">
        <v>175</v>
      </c>
      <c r="J99" s="36" t="s">
        <v>20</v>
      </c>
      <c r="K99" t="s">
        <v>26</v>
      </c>
      <c r="L99" s="33"/>
      <c r="M99" s="24">
        <v>38315.58</v>
      </c>
      <c r="N99">
        <v>1716</v>
      </c>
      <c r="O99">
        <v>90</v>
      </c>
      <c r="P99" s="37">
        <v>36091.58</v>
      </c>
    </row>
    <row r="100" spans="1:16">
      <c r="A100" s="33">
        <v>5</v>
      </c>
      <c r="B100" s="34">
        <v>38412</v>
      </c>
      <c r="C100" t="s">
        <v>124</v>
      </c>
      <c r="D100" s="35" t="s">
        <v>17</v>
      </c>
      <c r="E100" t="s">
        <v>125</v>
      </c>
      <c r="F100" t="s">
        <v>23</v>
      </c>
      <c r="H100" s="36" t="s">
        <v>126</v>
      </c>
      <c r="I100" s="36">
        <v>175</v>
      </c>
      <c r="J100" s="36" t="s">
        <v>20</v>
      </c>
      <c r="K100" t="s">
        <v>26</v>
      </c>
      <c r="L100" s="33"/>
      <c r="M100" s="24">
        <v>37447.519999999997</v>
      </c>
      <c r="N100">
        <v>1670.5</v>
      </c>
      <c r="O100">
        <v>100</v>
      </c>
      <c r="P100" s="37">
        <v>21415.61</v>
      </c>
    </row>
    <row r="101" spans="1:16">
      <c r="A101" s="33">
        <v>6</v>
      </c>
      <c r="B101" s="34">
        <v>41556</v>
      </c>
      <c r="C101" t="s">
        <v>124</v>
      </c>
      <c r="D101" s="35" t="s">
        <v>17</v>
      </c>
      <c r="E101" t="s">
        <v>127</v>
      </c>
      <c r="F101" t="s">
        <v>128</v>
      </c>
      <c r="H101" s="36" t="s">
        <v>129</v>
      </c>
      <c r="I101" s="36">
        <v>230</v>
      </c>
      <c r="J101" s="36" t="s">
        <v>20</v>
      </c>
      <c r="K101" t="s">
        <v>26</v>
      </c>
      <c r="L101" s="33"/>
      <c r="M101" s="24">
        <v>44389.05</v>
      </c>
      <c r="N101">
        <v>1664</v>
      </c>
      <c r="O101">
        <v>100</v>
      </c>
      <c r="P101" s="37">
        <v>19173.599999999999</v>
      </c>
    </row>
    <row r="102" spans="1:16">
      <c r="A102" s="33">
        <v>10</v>
      </c>
      <c r="B102" s="34">
        <v>44720</v>
      </c>
      <c r="C102" t="s">
        <v>124</v>
      </c>
      <c r="D102" s="35" t="s">
        <v>17</v>
      </c>
      <c r="E102" t="s">
        <v>125</v>
      </c>
      <c r="F102" t="s">
        <v>23</v>
      </c>
      <c r="H102" s="36" t="s">
        <v>126</v>
      </c>
      <c r="I102" s="36">
        <v>140</v>
      </c>
      <c r="J102" s="36" t="s">
        <v>25</v>
      </c>
      <c r="K102" t="s">
        <v>130</v>
      </c>
      <c r="L102" s="34">
        <v>44722</v>
      </c>
      <c r="M102" s="24">
        <v>105.22</v>
      </c>
      <c r="N102">
        <v>9.99</v>
      </c>
      <c r="O102">
        <v>100</v>
      </c>
      <c r="P102" s="37">
        <v>0</v>
      </c>
    </row>
    <row r="103" spans="1:16" ht="15.6">
      <c r="A103" s="38">
        <v>8</v>
      </c>
      <c r="B103" s="39">
        <v>44459</v>
      </c>
      <c r="C103" s="40" t="s">
        <v>131</v>
      </c>
      <c r="D103" s="41" t="s">
        <v>17</v>
      </c>
      <c r="E103" s="42" t="s">
        <v>125</v>
      </c>
      <c r="F103" s="43" t="s">
        <v>23</v>
      </c>
      <c r="H103" s="44" t="s">
        <v>24</v>
      </c>
      <c r="I103" s="42">
        <v>140</v>
      </c>
      <c r="J103" s="44" t="s">
        <v>20</v>
      </c>
      <c r="K103" s="45" t="s">
        <v>132</v>
      </c>
      <c r="L103" s="44"/>
      <c r="M103" s="46">
        <v>16323.64</v>
      </c>
      <c r="N103" s="47">
        <v>1146</v>
      </c>
      <c r="O103" s="42">
        <v>100</v>
      </c>
      <c r="P103" s="48">
        <v>1174.3</v>
      </c>
    </row>
    <row r="104" spans="1:16" ht="15.6">
      <c r="A104" s="38">
        <v>18</v>
      </c>
      <c r="B104" s="39">
        <v>31674</v>
      </c>
      <c r="C104" s="40" t="s">
        <v>131</v>
      </c>
      <c r="D104" s="41" t="s">
        <v>17</v>
      </c>
      <c r="E104" s="42" t="s">
        <v>125</v>
      </c>
      <c r="F104" s="43" t="s">
        <v>23</v>
      </c>
      <c r="H104" s="44" t="s">
        <v>24</v>
      </c>
      <c r="I104" s="42">
        <v>183</v>
      </c>
      <c r="J104" s="44" t="s">
        <v>20</v>
      </c>
      <c r="K104" s="42" t="s">
        <v>133</v>
      </c>
      <c r="L104" s="49">
        <v>44620</v>
      </c>
      <c r="M104" s="46">
        <v>88358.18</v>
      </c>
      <c r="N104" s="47">
        <v>273</v>
      </c>
      <c r="O104" s="42">
        <v>100</v>
      </c>
      <c r="P104" s="50">
        <v>0</v>
      </c>
    </row>
    <row r="105" spans="1:16" ht="15.6">
      <c r="A105" s="38">
        <v>19</v>
      </c>
      <c r="B105" s="39">
        <v>31925</v>
      </c>
      <c r="C105" s="40" t="s">
        <v>131</v>
      </c>
      <c r="D105" s="41" t="s">
        <v>17</v>
      </c>
      <c r="E105" s="42" t="s">
        <v>125</v>
      </c>
      <c r="F105" s="43" t="s">
        <v>23</v>
      </c>
      <c r="H105" s="44" t="s">
        <v>24</v>
      </c>
      <c r="I105" s="42">
        <v>183</v>
      </c>
      <c r="J105" s="44" t="s">
        <v>20</v>
      </c>
      <c r="K105" s="42" t="s">
        <v>133</v>
      </c>
      <c r="L105" s="44"/>
      <c r="M105" s="46">
        <v>21397.42</v>
      </c>
      <c r="N105" s="47">
        <v>741</v>
      </c>
      <c r="O105" s="42">
        <v>100</v>
      </c>
      <c r="P105" s="48">
        <v>85774.85</v>
      </c>
    </row>
    <row r="106" spans="1:16" ht="15.6">
      <c r="A106" s="38">
        <v>21</v>
      </c>
      <c r="B106" s="51">
        <v>37166</v>
      </c>
      <c r="C106" s="40" t="s">
        <v>131</v>
      </c>
      <c r="D106" s="41" t="s">
        <v>17</v>
      </c>
      <c r="E106" s="42" t="s">
        <v>125</v>
      </c>
      <c r="F106" s="43" t="s">
        <v>23</v>
      </c>
      <c r="H106" s="44" t="s">
        <v>24</v>
      </c>
      <c r="I106" s="42">
        <v>175</v>
      </c>
      <c r="J106" s="44" t="s">
        <v>20</v>
      </c>
      <c r="K106" s="42" t="s">
        <v>133</v>
      </c>
      <c r="L106" s="44"/>
      <c r="M106" s="46">
        <v>32426.13</v>
      </c>
      <c r="N106" s="52">
        <v>1761.5</v>
      </c>
      <c r="O106" s="42">
        <v>100</v>
      </c>
      <c r="P106" s="48">
        <v>43019.360000000001</v>
      </c>
    </row>
    <row r="107" spans="1:16" ht="15.6">
      <c r="A107" s="38">
        <v>22</v>
      </c>
      <c r="B107" s="51">
        <v>38481</v>
      </c>
      <c r="C107" s="40" t="s">
        <v>134</v>
      </c>
      <c r="D107" s="41" t="s">
        <v>17</v>
      </c>
      <c r="E107" s="43" t="s">
        <v>127</v>
      </c>
      <c r="F107" s="43" t="s">
        <v>135</v>
      </c>
      <c r="H107" s="44" t="s">
        <v>136</v>
      </c>
      <c r="I107" s="42">
        <v>175</v>
      </c>
      <c r="J107" s="44" t="s">
        <v>20</v>
      </c>
      <c r="K107" s="42" t="s">
        <v>137</v>
      </c>
      <c r="L107" s="44"/>
      <c r="M107" s="46">
        <v>19991.400000000001</v>
      </c>
      <c r="N107" s="53">
        <v>1144</v>
      </c>
      <c r="O107" s="42">
        <v>100</v>
      </c>
      <c r="P107" s="48">
        <v>33342.25</v>
      </c>
    </row>
    <row r="108" spans="1:16" ht="15.6">
      <c r="A108" s="38">
        <v>23</v>
      </c>
      <c r="B108" s="51">
        <v>42280</v>
      </c>
      <c r="C108" s="40" t="s">
        <v>131</v>
      </c>
      <c r="D108" s="41" t="s">
        <v>17</v>
      </c>
      <c r="E108" s="42" t="s">
        <v>125</v>
      </c>
      <c r="F108" s="43" t="s">
        <v>23</v>
      </c>
      <c r="H108" s="44" t="s">
        <v>24</v>
      </c>
      <c r="I108" s="42">
        <v>140</v>
      </c>
      <c r="J108" s="44" t="s">
        <v>20</v>
      </c>
      <c r="K108" s="42" t="s">
        <v>137</v>
      </c>
      <c r="L108" s="44"/>
      <c r="M108" s="46">
        <v>16512.169999999998</v>
      </c>
      <c r="N108" s="53">
        <v>1096</v>
      </c>
      <c r="O108" s="42">
        <v>100</v>
      </c>
      <c r="P108" s="48">
        <v>7726.76</v>
      </c>
    </row>
    <row r="109" spans="1:16" ht="15.6">
      <c r="A109" s="38">
        <v>27</v>
      </c>
      <c r="B109" s="51">
        <v>34639</v>
      </c>
      <c r="C109" s="40" t="s">
        <v>131</v>
      </c>
      <c r="D109" s="41" t="s">
        <v>17</v>
      </c>
      <c r="E109" s="42" t="s">
        <v>125</v>
      </c>
      <c r="F109" s="43" t="s">
        <v>23</v>
      </c>
      <c r="H109" s="44" t="s">
        <v>24</v>
      </c>
      <c r="I109" s="45">
        <v>183</v>
      </c>
      <c r="J109" s="44" t="s">
        <v>20</v>
      </c>
      <c r="K109" s="42" t="s">
        <v>133</v>
      </c>
      <c r="L109" s="44"/>
      <c r="M109" s="46">
        <v>34049.65</v>
      </c>
      <c r="N109" s="53">
        <v>1846</v>
      </c>
      <c r="O109" s="42">
        <v>100</v>
      </c>
      <c r="P109" s="48">
        <v>62346.89</v>
      </c>
    </row>
    <row r="110" spans="1:16" ht="15.6">
      <c r="A110" s="38">
        <v>28</v>
      </c>
      <c r="B110" s="51">
        <v>32805</v>
      </c>
      <c r="C110" s="40" t="s">
        <v>131</v>
      </c>
      <c r="D110" s="41" t="s">
        <v>17</v>
      </c>
      <c r="E110" s="42" t="s">
        <v>125</v>
      </c>
      <c r="F110" s="43" t="s">
        <v>23</v>
      </c>
      <c r="H110" s="44" t="s">
        <v>24</v>
      </c>
      <c r="I110" s="42">
        <v>183</v>
      </c>
      <c r="J110" s="44" t="s">
        <v>20</v>
      </c>
      <c r="K110" s="42" t="s">
        <v>133</v>
      </c>
      <c r="L110" s="44"/>
      <c r="M110" s="46">
        <v>30417.06</v>
      </c>
      <c r="N110" s="52">
        <v>1436.5</v>
      </c>
      <c r="O110" s="42">
        <v>100</v>
      </c>
      <c r="P110" s="48">
        <v>77677.929999999993</v>
      </c>
    </row>
    <row r="111" spans="1:16" ht="15.6">
      <c r="A111" s="42">
        <v>32</v>
      </c>
      <c r="B111" s="54">
        <v>44823</v>
      </c>
      <c r="C111" s="40" t="s">
        <v>131</v>
      </c>
      <c r="D111" s="55" t="s">
        <v>17</v>
      </c>
      <c r="E111" s="40" t="s">
        <v>125</v>
      </c>
      <c r="F111" s="56" t="s">
        <v>23</v>
      </c>
      <c r="H111" s="57" t="s">
        <v>24</v>
      </c>
      <c r="I111" s="40">
        <v>140</v>
      </c>
      <c r="J111" s="57" t="s">
        <v>25</v>
      </c>
      <c r="K111" s="57" t="s">
        <v>138</v>
      </c>
      <c r="L111" s="58">
        <v>45077</v>
      </c>
      <c r="M111" s="59">
        <v>4516.63</v>
      </c>
      <c r="N111" s="53">
        <v>345</v>
      </c>
      <c r="O111" s="42">
        <v>100</v>
      </c>
      <c r="P111" s="50">
        <v>0</v>
      </c>
    </row>
    <row r="112" spans="1:16" ht="15.6">
      <c r="A112" s="42">
        <v>33</v>
      </c>
      <c r="B112" s="54">
        <v>44823</v>
      </c>
      <c r="C112" s="40" t="s">
        <v>131</v>
      </c>
      <c r="D112" s="55" t="s">
        <v>17</v>
      </c>
      <c r="E112" s="40" t="s">
        <v>125</v>
      </c>
      <c r="F112" s="56" t="s">
        <v>23</v>
      </c>
      <c r="H112" s="57" t="s">
        <v>24</v>
      </c>
      <c r="I112" s="40">
        <v>140</v>
      </c>
      <c r="J112" s="57" t="s">
        <v>25</v>
      </c>
      <c r="K112" s="57" t="s">
        <v>138</v>
      </c>
      <c r="L112" s="58">
        <v>45077</v>
      </c>
      <c r="M112" s="60">
        <v>4516.75</v>
      </c>
      <c r="N112" s="53">
        <v>340</v>
      </c>
      <c r="O112" s="42">
        <v>100</v>
      </c>
      <c r="P112" s="50">
        <v>0</v>
      </c>
    </row>
    <row r="113" spans="1:18" ht="15.6">
      <c r="A113" s="61">
        <v>35</v>
      </c>
      <c r="B113" s="54">
        <v>44648</v>
      </c>
      <c r="C113" s="40" t="s">
        <v>131</v>
      </c>
      <c r="D113" s="55" t="s">
        <v>17</v>
      </c>
      <c r="E113" s="40" t="s">
        <v>125</v>
      </c>
      <c r="F113" s="56" t="s">
        <v>23</v>
      </c>
      <c r="H113" s="57" t="s">
        <v>24</v>
      </c>
      <c r="I113" s="40">
        <v>140</v>
      </c>
      <c r="J113" s="57" t="s">
        <v>25</v>
      </c>
      <c r="K113" s="57" t="s">
        <v>139</v>
      </c>
      <c r="L113" s="62">
        <v>44680</v>
      </c>
      <c r="M113" s="46">
        <v>1383.34</v>
      </c>
      <c r="N113" s="53">
        <v>92</v>
      </c>
      <c r="O113" s="40">
        <v>100</v>
      </c>
      <c r="P113" s="48">
        <v>0</v>
      </c>
    </row>
    <row r="114" spans="1:18">
      <c r="A114" s="9">
        <v>1308</v>
      </c>
      <c r="B114" s="63">
        <v>44397</v>
      </c>
      <c r="C114" s="64" t="s">
        <v>140</v>
      </c>
      <c r="D114" s="65" t="s">
        <v>141</v>
      </c>
      <c r="E114" s="9" t="s">
        <v>142</v>
      </c>
      <c r="F114" s="9" t="s">
        <v>143</v>
      </c>
      <c r="G114" s="64" t="s">
        <v>144</v>
      </c>
      <c r="H114" s="11" t="s">
        <v>145</v>
      </c>
      <c r="I114" s="64" t="s">
        <v>146</v>
      </c>
      <c r="J114" s="11" t="s">
        <v>147</v>
      </c>
      <c r="K114" s="9" t="s">
        <v>148</v>
      </c>
      <c r="L114" s="64" t="s">
        <v>144</v>
      </c>
      <c r="M114" s="64">
        <v>18535.36</v>
      </c>
      <c r="N114" s="9">
        <v>1631</v>
      </c>
      <c r="O114" s="9">
        <v>100</v>
      </c>
      <c r="P114" s="12">
        <v>767.36</v>
      </c>
    </row>
    <row r="115" spans="1:18" ht="15.6">
      <c r="A115" s="33">
        <v>1</v>
      </c>
      <c r="B115" s="66">
        <v>35797</v>
      </c>
      <c r="C115" s="40" t="s">
        <v>149</v>
      </c>
      <c r="D115" s="55" t="s">
        <v>150</v>
      </c>
      <c r="E115" s="56" t="s">
        <v>150</v>
      </c>
      <c r="I115" s="40">
        <v>175</v>
      </c>
      <c r="J115" s="57" t="s">
        <v>37</v>
      </c>
      <c r="K115" s="9" t="s">
        <v>148</v>
      </c>
      <c r="M115">
        <v>35407.760000000002</v>
      </c>
      <c r="N115" s="53">
        <v>1959.5</v>
      </c>
      <c r="O115" s="9">
        <v>100</v>
      </c>
      <c r="P115" s="37">
        <v>51709.75</v>
      </c>
    </row>
    <row r="116" spans="1:18" ht="15.6">
      <c r="A116" s="33">
        <v>2</v>
      </c>
      <c r="B116" s="66">
        <v>39090</v>
      </c>
      <c r="C116" s="40" t="s">
        <v>149</v>
      </c>
      <c r="D116" s="55" t="s">
        <v>150</v>
      </c>
      <c r="E116" s="56" t="s">
        <v>150</v>
      </c>
      <c r="I116" s="40">
        <v>158</v>
      </c>
      <c r="J116" s="57" t="s">
        <v>37</v>
      </c>
      <c r="K116" s="9" t="s">
        <v>148</v>
      </c>
      <c r="M116">
        <v>25698.66</v>
      </c>
      <c r="N116" s="53">
        <v>1343.5</v>
      </c>
      <c r="O116" s="9">
        <v>100</v>
      </c>
      <c r="P116" s="37">
        <v>26872.14</v>
      </c>
    </row>
    <row r="117" spans="1:18" ht="15.6">
      <c r="A117" s="33">
        <v>3</v>
      </c>
      <c r="B117" s="66">
        <v>42367</v>
      </c>
      <c r="C117" s="40" t="s">
        <v>149</v>
      </c>
      <c r="D117" s="55" t="s">
        <v>150</v>
      </c>
      <c r="E117" s="56" t="s">
        <v>150</v>
      </c>
      <c r="I117" s="40">
        <v>140</v>
      </c>
      <c r="J117" s="57" t="s">
        <v>37</v>
      </c>
      <c r="K117" s="9" t="s">
        <v>148</v>
      </c>
      <c r="M117">
        <v>28890.9</v>
      </c>
      <c r="N117" s="53">
        <v>1826.5</v>
      </c>
      <c r="O117" s="9">
        <v>100</v>
      </c>
      <c r="P117" s="37">
        <v>9509.61</v>
      </c>
    </row>
    <row r="118" spans="1:18" ht="15.6">
      <c r="A118" s="33">
        <v>4</v>
      </c>
      <c r="B118" s="66">
        <v>43720</v>
      </c>
      <c r="C118" s="40" t="s">
        <v>149</v>
      </c>
      <c r="D118" s="55" t="s">
        <v>150</v>
      </c>
      <c r="E118" s="56" t="s">
        <v>150</v>
      </c>
      <c r="I118" s="40">
        <v>140</v>
      </c>
      <c r="J118" s="57" t="s">
        <v>37</v>
      </c>
      <c r="K118" s="9" t="s">
        <v>151</v>
      </c>
      <c r="M118">
        <v>11327.61</v>
      </c>
      <c r="N118" s="53">
        <v>986.55</v>
      </c>
      <c r="O118" s="9">
        <v>100</v>
      </c>
      <c r="P118" s="37">
        <v>2595.13</v>
      </c>
    </row>
    <row r="119" spans="1:18" ht="15.6">
      <c r="A119" s="33">
        <v>5</v>
      </c>
      <c r="B119" s="66">
        <v>44823</v>
      </c>
      <c r="C119" s="40" t="s">
        <v>149</v>
      </c>
      <c r="D119" s="55" t="s">
        <v>150</v>
      </c>
      <c r="E119" s="56" t="s">
        <v>150</v>
      </c>
      <c r="I119" s="40">
        <v>140</v>
      </c>
      <c r="J119" s="57" t="s">
        <v>37</v>
      </c>
      <c r="K119" s="9" t="s">
        <v>151</v>
      </c>
      <c r="M119">
        <v>4226.22</v>
      </c>
      <c r="N119" s="53">
        <v>378.85</v>
      </c>
      <c r="O119" s="9">
        <v>100</v>
      </c>
      <c r="P119" s="37">
        <v>225.63</v>
      </c>
    </row>
    <row r="120" spans="1:18">
      <c r="A120" s="33" t="s">
        <v>152</v>
      </c>
      <c r="B120" s="67">
        <v>37271</v>
      </c>
      <c r="C120" t="s">
        <v>153</v>
      </c>
      <c r="D120" s="35" t="s">
        <v>48</v>
      </c>
      <c r="E120" t="s">
        <v>90</v>
      </c>
      <c r="F120" t="s">
        <v>154</v>
      </c>
      <c r="I120">
        <v>250</v>
      </c>
      <c r="J120" s="36" t="s">
        <v>37</v>
      </c>
      <c r="L120" s="67"/>
      <c r="M120" s="68">
        <v>55108.32</v>
      </c>
      <c r="N120" s="69">
        <v>2076</v>
      </c>
      <c r="O120" s="9">
        <v>100</v>
      </c>
      <c r="P120" s="37">
        <v>7332.66</v>
      </c>
      <c r="Q120" s="69"/>
      <c r="R120" s="69"/>
    </row>
    <row r="121" spans="1:18">
      <c r="A121" s="33">
        <v>9</v>
      </c>
      <c r="B121" s="67">
        <v>37382</v>
      </c>
      <c r="C121" t="s">
        <v>153</v>
      </c>
      <c r="D121" s="35" t="s">
        <v>48</v>
      </c>
      <c r="E121" t="s">
        <v>90</v>
      </c>
      <c r="F121" t="s">
        <v>155</v>
      </c>
      <c r="I121">
        <v>193</v>
      </c>
      <c r="J121" s="36" t="s">
        <v>37</v>
      </c>
      <c r="L121" s="67"/>
      <c r="M121" s="68">
        <v>38665.410000000003</v>
      </c>
      <c r="N121" s="69">
        <v>2076</v>
      </c>
      <c r="O121" s="9">
        <v>100</v>
      </c>
      <c r="P121" s="37">
        <v>6326.71</v>
      </c>
      <c r="Q121" s="69"/>
      <c r="R121" s="69"/>
    </row>
    <row r="122" spans="1:18">
      <c r="A122" s="33">
        <v>11</v>
      </c>
      <c r="B122" s="67">
        <v>33390</v>
      </c>
      <c r="C122" t="s">
        <v>153</v>
      </c>
      <c r="D122" s="35" t="s">
        <v>48</v>
      </c>
      <c r="E122" t="s">
        <v>156</v>
      </c>
      <c r="F122" t="s">
        <v>49</v>
      </c>
      <c r="I122">
        <v>183</v>
      </c>
      <c r="J122" s="36" t="s">
        <v>37</v>
      </c>
      <c r="L122" s="67"/>
      <c r="M122" s="68">
        <v>35992.39</v>
      </c>
      <c r="N122" s="69">
        <v>2076</v>
      </c>
      <c r="O122" s="9">
        <v>100</v>
      </c>
      <c r="P122" s="37">
        <v>6748.15</v>
      </c>
      <c r="Q122" s="69"/>
      <c r="R122" s="69"/>
    </row>
    <row r="123" spans="1:18">
      <c r="A123" s="33">
        <v>13</v>
      </c>
      <c r="B123" s="67">
        <v>35797</v>
      </c>
      <c r="C123" t="s">
        <v>153</v>
      </c>
      <c r="D123" s="35" t="s">
        <v>48</v>
      </c>
      <c r="E123" t="s">
        <v>156</v>
      </c>
      <c r="F123" t="s">
        <v>49</v>
      </c>
      <c r="I123">
        <v>183</v>
      </c>
      <c r="J123" s="36" t="s">
        <v>37</v>
      </c>
      <c r="L123" s="67"/>
      <c r="M123" s="68">
        <v>35846.910000000003</v>
      </c>
      <c r="N123" s="69">
        <v>2076</v>
      </c>
      <c r="O123" s="9">
        <v>100</v>
      </c>
      <c r="P123" s="37">
        <v>7523.86</v>
      </c>
      <c r="Q123" s="69"/>
      <c r="R123" s="69"/>
    </row>
    <row r="124" spans="1:18">
      <c r="A124" s="33">
        <v>14</v>
      </c>
      <c r="B124" s="67">
        <v>35886</v>
      </c>
      <c r="C124" t="s">
        <v>153</v>
      </c>
      <c r="D124" s="35" t="s">
        <v>48</v>
      </c>
      <c r="E124" t="s">
        <v>157</v>
      </c>
      <c r="F124" t="s">
        <v>158</v>
      </c>
      <c r="I124">
        <v>170</v>
      </c>
      <c r="J124" s="36" t="s">
        <v>37</v>
      </c>
      <c r="L124" s="67"/>
      <c r="M124" s="68">
        <v>39063.360000000001</v>
      </c>
      <c r="N124" s="69">
        <v>2076</v>
      </c>
      <c r="O124" s="9">
        <v>100</v>
      </c>
      <c r="P124" s="37">
        <v>5058.87</v>
      </c>
      <c r="Q124" s="69"/>
      <c r="R124" s="69"/>
    </row>
    <row r="125" spans="1:18">
      <c r="A125" s="33">
        <v>15</v>
      </c>
      <c r="B125" s="67">
        <v>36811</v>
      </c>
      <c r="C125" t="s">
        <v>153</v>
      </c>
      <c r="D125" s="35" t="s">
        <v>48</v>
      </c>
      <c r="E125" t="s">
        <v>156</v>
      </c>
      <c r="F125" t="s">
        <v>49</v>
      </c>
      <c r="I125">
        <v>175</v>
      </c>
      <c r="J125" s="36" t="s">
        <v>37</v>
      </c>
      <c r="L125" s="67"/>
      <c r="M125" s="68">
        <v>38044.120000000003</v>
      </c>
      <c r="N125" s="69">
        <v>2076</v>
      </c>
      <c r="O125" s="9">
        <v>100</v>
      </c>
      <c r="P125" s="37">
        <v>6808.99</v>
      </c>
      <c r="Q125" s="69"/>
      <c r="R125" s="69"/>
    </row>
    <row r="126" spans="1:18">
      <c r="A126" s="33">
        <v>22</v>
      </c>
      <c r="B126" s="67">
        <v>38171</v>
      </c>
      <c r="C126" t="s">
        <v>153</v>
      </c>
      <c r="D126" s="35" t="s">
        <v>48</v>
      </c>
      <c r="E126" t="s">
        <v>156</v>
      </c>
      <c r="F126" t="s">
        <v>49</v>
      </c>
      <c r="I126">
        <v>158</v>
      </c>
      <c r="J126" s="36" t="s">
        <v>37</v>
      </c>
      <c r="L126" s="67"/>
      <c r="M126" s="68">
        <v>37392.33</v>
      </c>
      <c r="N126" s="69">
        <v>2076</v>
      </c>
      <c r="O126" s="9">
        <v>100</v>
      </c>
      <c r="P126" s="37">
        <v>5326.97</v>
      </c>
      <c r="Q126" s="69"/>
      <c r="R126" s="69"/>
    </row>
    <row r="127" spans="1:18">
      <c r="A127" s="33">
        <v>68</v>
      </c>
      <c r="B127" s="67">
        <v>39867</v>
      </c>
      <c r="C127" t="s">
        <v>153</v>
      </c>
      <c r="D127" s="35" t="s">
        <v>48</v>
      </c>
      <c r="E127" t="s">
        <v>156</v>
      </c>
      <c r="F127" t="s">
        <v>49</v>
      </c>
      <c r="I127">
        <v>158</v>
      </c>
      <c r="J127" s="36" t="s">
        <v>37</v>
      </c>
      <c r="L127" s="67"/>
      <c r="M127" s="68">
        <v>34734.67</v>
      </c>
      <c r="N127" s="69">
        <v>2076</v>
      </c>
      <c r="O127" s="9">
        <v>100</v>
      </c>
      <c r="P127" s="37">
        <v>4207.43</v>
      </c>
      <c r="Q127" s="69"/>
      <c r="R127" s="69"/>
    </row>
    <row r="128" spans="1:18">
      <c r="A128" s="33">
        <v>98</v>
      </c>
      <c r="B128" s="67">
        <v>40365</v>
      </c>
      <c r="C128" t="s">
        <v>153</v>
      </c>
      <c r="D128" s="35" t="s">
        <v>48</v>
      </c>
      <c r="E128" t="s">
        <v>156</v>
      </c>
      <c r="F128" t="s">
        <v>49</v>
      </c>
      <c r="I128">
        <v>158</v>
      </c>
      <c r="J128" s="36" t="s">
        <v>37</v>
      </c>
      <c r="L128" s="67"/>
      <c r="M128" s="68">
        <v>33833.040000000001</v>
      </c>
      <c r="N128" s="69">
        <v>2076</v>
      </c>
      <c r="O128" s="9">
        <v>100</v>
      </c>
      <c r="P128" s="37">
        <v>3197.14</v>
      </c>
      <c r="Q128" s="69"/>
      <c r="R128" s="69"/>
    </row>
    <row r="129" spans="1:18">
      <c r="A129" s="33">
        <v>133</v>
      </c>
      <c r="B129" s="67">
        <v>41589</v>
      </c>
      <c r="C129" t="s">
        <v>153</v>
      </c>
      <c r="D129" s="35" t="s">
        <v>48</v>
      </c>
      <c r="E129" t="s">
        <v>90</v>
      </c>
      <c r="F129" t="s">
        <v>159</v>
      </c>
      <c r="I129">
        <v>250</v>
      </c>
      <c r="J129" s="36" t="s">
        <v>37</v>
      </c>
      <c r="L129" s="67"/>
      <c r="M129" s="68">
        <v>53194.51</v>
      </c>
      <c r="N129" s="69">
        <v>2076</v>
      </c>
      <c r="O129" s="9">
        <v>100</v>
      </c>
      <c r="P129" s="37">
        <v>5265.4</v>
      </c>
      <c r="Q129" s="69"/>
      <c r="R129" s="69"/>
    </row>
    <row r="130" spans="1:18">
      <c r="A130" s="33">
        <v>153</v>
      </c>
      <c r="B130" s="67">
        <v>42821</v>
      </c>
      <c r="C130" t="s">
        <v>85</v>
      </c>
      <c r="D130" s="35" t="s">
        <v>48</v>
      </c>
      <c r="E130" t="s">
        <v>156</v>
      </c>
      <c r="F130" t="s">
        <v>49</v>
      </c>
      <c r="I130">
        <v>140</v>
      </c>
      <c r="J130" s="36" t="s">
        <v>37</v>
      </c>
      <c r="L130" s="67"/>
      <c r="M130" s="68">
        <v>33617.14</v>
      </c>
      <c r="N130" s="69">
        <v>2076</v>
      </c>
      <c r="O130" s="9">
        <v>100</v>
      </c>
      <c r="P130" s="37">
        <v>2592.2399999999998</v>
      </c>
      <c r="Q130" s="69"/>
      <c r="R130" s="69"/>
    </row>
    <row r="131" spans="1:18">
      <c r="A131" s="33">
        <v>197</v>
      </c>
      <c r="B131" s="67">
        <v>44380</v>
      </c>
      <c r="C131" t="s">
        <v>153</v>
      </c>
      <c r="D131" s="35" t="s">
        <v>48</v>
      </c>
      <c r="E131" t="s">
        <v>156</v>
      </c>
      <c r="F131" t="s">
        <v>49</v>
      </c>
      <c r="I131">
        <v>140</v>
      </c>
      <c r="J131" s="36" t="s">
        <v>37</v>
      </c>
      <c r="L131" s="67"/>
      <c r="M131" s="68">
        <v>28979.56</v>
      </c>
      <c r="N131" s="69">
        <v>2076</v>
      </c>
      <c r="O131" s="9">
        <v>100</v>
      </c>
      <c r="P131" s="37">
        <v>1660.76</v>
      </c>
      <c r="Q131" s="69"/>
      <c r="R131" s="69"/>
    </row>
    <row r="132" spans="1:18">
      <c r="A132" s="33">
        <v>200</v>
      </c>
      <c r="B132" s="67">
        <v>44704</v>
      </c>
      <c r="C132" t="s">
        <v>153</v>
      </c>
      <c r="D132" s="35" t="s">
        <v>48</v>
      </c>
      <c r="E132" t="s">
        <v>156</v>
      </c>
      <c r="F132" t="s">
        <v>49</v>
      </c>
      <c r="I132">
        <v>140</v>
      </c>
      <c r="J132" s="36" t="s">
        <v>44</v>
      </c>
      <c r="K132">
        <v>100</v>
      </c>
      <c r="L132" s="67">
        <v>44834</v>
      </c>
      <c r="M132" s="68">
        <v>11518.68</v>
      </c>
      <c r="N132" s="69">
        <v>726</v>
      </c>
      <c r="O132" s="9">
        <v>100</v>
      </c>
      <c r="P132" s="37">
        <v>565.58000000000004</v>
      </c>
      <c r="Q132" s="69"/>
      <c r="R132" s="69"/>
    </row>
    <row r="133" spans="1:18">
      <c r="A133" s="33">
        <v>201</v>
      </c>
      <c r="B133" s="67">
        <v>44734</v>
      </c>
      <c r="C133" t="s">
        <v>153</v>
      </c>
      <c r="D133" s="35" t="s">
        <v>48</v>
      </c>
      <c r="E133" t="s">
        <v>156</v>
      </c>
      <c r="F133" t="s">
        <v>49</v>
      </c>
      <c r="I133">
        <v>100</v>
      </c>
      <c r="J133" s="36" t="s">
        <v>44</v>
      </c>
      <c r="K133">
        <v>100</v>
      </c>
      <c r="L133" s="67">
        <v>44834</v>
      </c>
      <c r="M133" s="68">
        <v>9190.2000000000007</v>
      </c>
      <c r="N133" s="69">
        <v>543</v>
      </c>
      <c r="O133" s="9">
        <v>100</v>
      </c>
      <c r="P133" s="37">
        <v>405.92</v>
      </c>
      <c r="Q133" s="69"/>
      <c r="R133" s="69"/>
    </row>
    <row r="134" spans="1:18">
      <c r="A134" s="33">
        <v>202</v>
      </c>
      <c r="B134" s="67">
        <v>44726</v>
      </c>
      <c r="C134" t="s">
        <v>153</v>
      </c>
      <c r="D134" s="35" t="s">
        <v>48</v>
      </c>
      <c r="E134" t="s">
        <v>156</v>
      </c>
      <c r="F134" t="s">
        <v>49</v>
      </c>
      <c r="I134">
        <v>140</v>
      </c>
      <c r="J134" s="36" t="s">
        <v>44</v>
      </c>
      <c r="K134">
        <v>100</v>
      </c>
      <c r="L134" s="67">
        <v>44759</v>
      </c>
      <c r="M134" s="68">
        <v>2719.33</v>
      </c>
      <c r="N134" s="69">
        <v>175</v>
      </c>
      <c r="O134" s="9">
        <v>100</v>
      </c>
      <c r="P134" s="37">
        <v>142.72</v>
      </c>
      <c r="Q134" s="69"/>
      <c r="R134" s="69"/>
    </row>
    <row r="135" spans="1:18">
      <c r="A135" s="33">
        <v>203</v>
      </c>
      <c r="B135" s="67">
        <v>44747</v>
      </c>
      <c r="C135" t="s">
        <v>160</v>
      </c>
      <c r="D135" s="35" t="s">
        <v>48</v>
      </c>
      <c r="E135" t="s">
        <v>156</v>
      </c>
      <c r="F135" t="s">
        <v>49</v>
      </c>
      <c r="I135">
        <v>140</v>
      </c>
      <c r="J135" s="36" t="s">
        <v>44</v>
      </c>
      <c r="K135">
        <v>100</v>
      </c>
      <c r="L135" s="67">
        <v>44834</v>
      </c>
      <c r="M135" s="68">
        <v>8795.7099999999991</v>
      </c>
      <c r="N135" s="69">
        <v>515</v>
      </c>
      <c r="O135" s="9">
        <v>100</v>
      </c>
      <c r="P135" s="37">
        <v>460.59</v>
      </c>
      <c r="Q135" s="69"/>
      <c r="R135" s="69"/>
    </row>
    <row r="136" spans="1:18">
      <c r="A136" s="33">
        <v>204</v>
      </c>
      <c r="B136" s="67">
        <v>44747</v>
      </c>
      <c r="C136" t="s">
        <v>160</v>
      </c>
      <c r="D136" s="35" t="s">
        <v>48</v>
      </c>
      <c r="E136" t="s">
        <v>156</v>
      </c>
      <c r="F136" t="s">
        <v>49</v>
      </c>
      <c r="I136">
        <v>140</v>
      </c>
      <c r="J136" s="36" t="s">
        <v>44</v>
      </c>
      <c r="K136">
        <v>100</v>
      </c>
      <c r="L136" s="67">
        <v>44823</v>
      </c>
      <c r="M136" s="68">
        <v>21900.89</v>
      </c>
      <c r="N136" s="69">
        <v>415</v>
      </c>
      <c r="O136" s="9">
        <v>100</v>
      </c>
      <c r="P136" s="37">
        <v>409.48</v>
      </c>
      <c r="Q136" s="69"/>
      <c r="R136" s="69"/>
    </row>
    <row r="137" spans="1:18">
      <c r="A137" s="33">
        <v>205</v>
      </c>
      <c r="B137" s="67">
        <v>44747</v>
      </c>
      <c r="C137" t="s">
        <v>160</v>
      </c>
      <c r="D137" s="35" t="s">
        <v>48</v>
      </c>
      <c r="E137" t="s">
        <v>156</v>
      </c>
      <c r="F137" t="s">
        <v>49</v>
      </c>
      <c r="I137">
        <v>140</v>
      </c>
      <c r="J137" s="36" t="s">
        <v>44</v>
      </c>
      <c r="K137">
        <v>100</v>
      </c>
      <c r="L137" s="67">
        <v>44834</v>
      </c>
      <c r="M137" s="68">
        <v>8776.23</v>
      </c>
      <c r="N137" s="69">
        <v>515</v>
      </c>
      <c r="O137" s="9">
        <v>100</v>
      </c>
      <c r="P137" s="37">
        <v>409.48</v>
      </c>
      <c r="Q137" s="69"/>
      <c r="R137" s="69"/>
    </row>
    <row r="138" spans="1:18">
      <c r="A138" s="33">
        <v>206</v>
      </c>
      <c r="B138" s="67">
        <v>44747</v>
      </c>
      <c r="C138" t="s">
        <v>160</v>
      </c>
      <c r="D138" s="35" t="s">
        <v>48</v>
      </c>
      <c r="E138" t="s">
        <v>156</v>
      </c>
      <c r="F138" t="s">
        <v>49</v>
      </c>
      <c r="I138">
        <v>140</v>
      </c>
      <c r="J138" s="36" t="s">
        <v>44</v>
      </c>
      <c r="K138">
        <v>100</v>
      </c>
      <c r="L138" s="67">
        <v>44834</v>
      </c>
      <c r="M138" s="68">
        <v>8649.4</v>
      </c>
      <c r="N138" s="69">
        <v>515</v>
      </c>
      <c r="O138" s="9">
        <v>100</v>
      </c>
      <c r="P138" s="37">
        <v>460.41</v>
      </c>
      <c r="Q138" s="69"/>
      <c r="R138" s="69"/>
    </row>
    <row r="139" spans="1:18">
      <c r="A139" s="33">
        <v>207</v>
      </c>
      <c r="B139" s="67">
        <v>44749</v>
      </c>
      <c r="C139" t="s">
        <v>160</v>
      </c>
      <c r="D139" s="35" t="s">
        <v>48</v>
      </c>
      <c r="E139" t="s">
        <v>156</v>
      </c>
      <c r="F139" t="s">
        <v>49</v>
      </c>
      <c r="I139">
        <v>140</v>
      </c>
      <c r="J139" s="36" t="s">
        <v>44</v>
      </c>
      <c r="K139">
        <v>100</v>
      </c>
      <c r="L139" s="67">
        <v>44819</v>
      </c>
      <c r="M139" s="68">
        <v>5953.57</v>
      </c>
      <c r="N139" s="69">
        <v>410</v>
      </c>
      <c r="O139" s="9">
        <v>100</v>
      </c>
      <c r="P139" s="37">
        <v>303.02999999999997</v>
      </c>
      <c r="Q139" s="69"/>
      <c r="R139" s="69"/>
    </row>
    <row r="140" spans="1:18">
      <c r="A140" s="33">
        <v>208</v>
      </c>
      <c r="B140" s="67">
        <v>44749</v>
      </c>
      <c r="C140" t="s">
        <v>153</v>
      </c>
      <c r="D140" s="35" t="s">
        <v>48</v>
      </c>
      <c r="E140" t="s">
        <v>156</v>
      </c>
      <c r="F140" t="s">
        <v>49</v>
      </c>
      <c r="I140">
        <v>140</v>
      </c>
      <c r="J140" s="36" t="s">
        <v>44</v>
      </c>
      <c r="K140">
        <v>100</v>
      </c>
      <c r="L140" s="67">
        <v>44835</v>
      </c>
      <c r="M140" s="68">
        <v>8503.4699999999993</v>
      </c>
      <c r="N140" s="69">
        <v>508</v>
      </c>
      <c r="O140" s="9">
        <v>100</v>
      </c>
      <c r="P140" s="37">
        <v>448.28</v>
      </c>
      <c r="Q140" s="69"/>
      <c r="R140" s="69"/>
    </row>
    <row r="141" spans="1:18">
      <c r="A141" s="33">
        <v>209</v>
      </c>
      <c r="B141" s="67">
        <v>44754</v>
      </c>
      <c r="C141" t="s">
        <v>153</v>
      </c>
      <c r="D141" s="35" t="s">
        <v>48</v>
      </c>
      <c r="E141" t="s">
        <v>156</v>
      </c>
      <c r="F141" t="s">
        <v>49</v>
      </c>
      <c r="I141">
        <v>140</v>
      </c>
      <c r="J141" s="36" t="s">
        <v>44</v>
      </c>
      <c r="K141">
        <v>100</v>
      </c>
      <c r="L141" s="67">
        <v>44834</v>
      </c>
      <c r="M141" s="68">
        <v>7327.91</v>
      </c>
      <c r="N141" s="69">
        <v>502</v>
      </c>
      <c r="O141" s="9">
        <v>100</v>
      </c>
      <c r="P141" s="37">
        <v>372</v>
      </c>
      <c r="Q141" s="69"/>
      <c r="R141" s="69"/>
    </row>
    <row r="142" spans="1:18">
      <c r="A142" s="33">
        <v>210</v>
      </c>
      <c r="B142" s="67">
        <v>44757</v>
      </c>
      <c r="C142" t="s">
        <v>160</v>
      </c>
      <c r="D142" s="35" t="s">
        <v>48</v>
      </c>
      <c r="E142" t="s">
        <v>156</v>
      </c>
      <c r="F142" t="s">
        <v>49</v>
      </c>
      <c r="I142">
        <v>140</v>
      </c>
      <c r="J142" s="36" t="s">
        <v>44</v>
      </c>
      <c r="K142">
        <v>100</v>
      </c>
      <c r="L142" s="67">
        <v>44834</v>
      </c>
      <c r="M142" s="68">
        <v>2749.11</v>
      </c>
      <c r="N142" s="69">
        <v>500</v>
      </c>
      <c r="O142" s="9">
        <v>100</v>
      </c>
      <c r="P142" s="37">
        <v>140.88999999999999</v>
      </c>
      <c r="Q142" s="69"/>
      <c r="R142" s="69"/>
    </row>
    <row r="143" spans="1:18">
      <c r="A143" s="33">
        <v>211</v>
      </c>
      <c r="B143" s="67">
        <v>44764</v>
      </c>
      <c r="C143" t="s">
        <v>153</v>
      </c>
      <c r="D143" s="35" t="s">
        <v>48</v>
      </c>
      <c r="E143" t="s">
        <v>157</v>
      </c>
      <c r="F143" t="s">
        <v>161</v>
      </c>
      <c r="I143">
        <v>160</v>
      </c>
      <c r="J143" s="36" t="s">
        <v>44</v>
      </c>
      <c r="K143">
        <v>100</v>
      </c>
      <c r="L143" s="67">
        <v>44895</v>
      </c>
      <c r="M143" s="68">
        <v>11537.02</v>
      </c>
      <c r="N143" s="69">
        <v>733</v>
      </c>
      <c r="O143" s="9">
        <v>100</v>
      </c>
      <c r="P143" s="37">
        <v>576.95000000000005</v>
      </c>
      <c r="Q143" s="69"/>
      <c r="R143" s="69"/>
    </row>
    <row r="144" spans="1:18">
      <c r="A144" s="33">
        <v>212</v>
      </c>
      <c r="B144" s="67">
        <v>44774</v>
      </c>
      <c r="C144" t="s">
        <v>153</v>
      </c>
      <c r="D144" s="35" t="s">
        <v>48</v>
      </c>
      <c r="E144" t="s">
        <v>156</v>
      </c>
      <c r="F144" t="s">
        <v>49</v>
      </c>
      <c r="I144">
        <v>140</v>
      </c>
      <c r="J144" s="36" t="s">
        <v>44</v>
      </c>
      <c r="K144">
        <v>100</v>
      </c>
      <c r="L144" s="67">
        <v>44834</v>
      </c>
      <c r="M144" s="68">
        <v>5079.55</v>
      </c>
      <c r="N144" s="69">
        <v>346</v>
      </c>
      <c r="O144" s="9">
        <v>100</v>
      </c>
      <c r="P144" s="37">
        <v>254.75</v>
      </c>
      <c r="Q144" s="69"/>
      <c r="R144" s="69"/>
    </row>
    <row r="145" spans="1:18">
      <c r="A145" s="33">
        <v>213</v>
      </c>
      <c r="B145" s="67">
        <v>44803</v>
      </c>
      <c r="C145" t="s">
        <v>160</v>
      </c>
      <c r="D145" s="35" t="s">
        <v>48</v>
      </c>
      <c r="E145" t="s">
        <v>156</v>
      </c>
      <c r="F145" t="s">
        <v>49</v>
      </c>
      <c r="I145">
        <v>140</v>
      </c>
      <c r="J145" s="36" t="s">
        <v>44</v>
      </c>
      <c r="K145">
        <v>100</v>
      </c>
      <c r="L145" s="67">
        <v>44834</v>
      </c>
      <c r="M145" s="68">
        <v>3066.81</v>
      </c>
      <c r="N145" s="69">
        <v>175</v>
      </c>
      <c r="O145" s="9">
        <v>100</v>
      </c>
      <c r="P145" s="37">
        <v>154.97999999999999</v>
      </c>
      <c r="Q145" s="69"/>
      <c r="R145" s="69"/>
    </row>
    <row r="146" spans="1:18">
      <c r="A146" s="33">
        <v>1717</v>
      </c>
      <c r="B146" s="67">
        <v>37543</v>
      </c>
      <c r="C146" t="s">
        <v>160</v>
      </c>
      <c r="D146" s="35" t="s">
        <v>48</v>
      </c>
      <c r="E146" t="s">
        <v>156</v>
      </c>
      <c r="F146" t="s">
        <v>49</v>
      </c>
      <c r="I146">
        <v>158</v>
      </c>
      <c r="J146" s="36" t="s">
        <v>37</v>
      </c>
      <c r="K146">
        <v>100</v>
      </c>
      <c r="L146" s="67"/>
      <c r="M146" s="68">
        <v>48568.02</v>
      </c>
      <c r="N146" s="69">
        <v>1489</v>
      </c>
      <c r="O146" s="9">
        <v>100</v>
      </c>
      <c r="P146" s="37">
        <v>86487.29</v>
      </c>
      <c r="Q146" s="69"/>
      <c r="R146" s="69"/>
    </row>
    <row r="147" spans="1:18" ht="14.4" customHeight="1">
      <c r="A147" s="33">
        <v>16</v>
      </c>
      <c r="B147" s="67">
        <v>35065</v>
      </c>
      <c r="C147" t="s">
        <v>162</v>
      </c>
      <c r="D147" s="35" t="s">
        <v>163</v>
      </c>
      <c r="E147" s="35" t="s">
        <v>164</v>
      </c>
      <c r="F147" s="35" t="s">
        <v>165</v>
      </c>
      <c r="G147" s="35"/>
      <c r="H147" s="70"/>
      <c r="I147" s="35">
        <v>210</v>
      </c>
      <c r="J147" s="70" t="s">
        <v>166</v>
      </c>
      <c r="K147">
        <v>100</v>
      </c>
      <c r="L147" s="71"/>
      <c r="M147" s="72">
        <v>52089.06</v>
      </c>
      <c r="N147" s="73">
        <v>1181</v>
      </c>
      <c r="O147" s="9">
        <v>100</v>
      </c>
      <c r="P147" s="74">
        <v>29499.18</v>
      </c>
      <c r="Q147" s="69"/>
      <c r="R147" s="69"/>
    </row>
    <row r="148" spans="1:18" ht="14.4" customHeight="1">
      <c r="A148" s="33">
        <v>27</v>
      </c>
      <c r="B148" s="67">
        <v>35065</v>
      </c>
      <c r="C148" t="s">
        <v>162</v>
      </c>
      <c r="D148" s="35" t="s">
        <v>163</v>
      </c>
      <c r="E148" s="35" t="s">
        <v>164</v>
      </c>
      <c r="F148" s="35" t="s">
        <v>167</v>
      </c>
      <c r="G148" s="35"/>
      <c r="H148" s="70"/>
      <c r="I148" s="35">
        <v>193</v>
      </c>
      <c r="J148" s="70" t="s">
        <v>166</v>
      </c>
      <c r="K148">
        <v>100</v>
      </c>
      <c r="L148" s="71"/>
      <c r="M148" s="72">
        <v>43961.86</v>
      </c>
      <c r="N148" s="73">
        <v>1839</v>
      </c>
      <c r="O148" s="9">
        <v>100</v>
      </c>
      <c r="P148" s="74">
        <v>17878.810000000001</v>
      </c>
      <c r="Q148" s="69"/>
      <c r="R148" s="69"/>
    </row>
    <row r="149" spans="1:18" ht="14.4" customHeight="1">
      <c r="A149" s="33">
        <v>31</v>
      </c>
      <c r="B149" s="67">
        <v>35065</v>
      </c>
      <c r="C149" t="s">
        <v>162</v>
      </c>
      <c r="D149" s="35" t="s">
        <v>163</v>
      </c>
      <c r="E149" s="35" t="s">
        <v>168</v>
      </c>
      <c r="F149" s="35" t="s">
        <v>169</v>
      </c>
      <c r="G149" s="35"/>
      <c r="H149" s="70" t="s">
        <v>170</v>
      </c>
      <c r="I149" s="35">
        <v>183</v>
      </c>
      <c r="J149" s="70" t="s">
        <v>166</v>
      </c>
      <c r="K149">
        <v>100</v>
      </c>
      <c r="L149" s="71"/>
      <c r="M149" s="72">
        <v>31676</v>
      </c>
      <c r="N149" s="73">
        <v>839</v>
      </c>
      <c r="O149" s="9">
        <v>100</v>
      </c>
      <c r="P149" s="74">
        <v>34160.15</v>
      </c>
      <c r="Q149" s="69"/>
      <c r="R149" s="69"/>
    </row>
    <row r="150" spans="1:18" ht="14.4" customHeight="1">
      <c r="A150" s="33">
        <v>32</v>
      </c>
      <c r="B150" s="67">
        <v>35065</v>
      </c>
      <c r="C150" t="s">
        <v>162</v>
      </c>
      <c r="D150" s="35" t="s">
        <v>163</v>
      </c>
      <c r="E150" s="35" t="s">
        <v>168</v>
      </c>
      <c r="F150" s="35" t="s">
        <v>169</v>
      </c>
      <c r="G150" s="35"/>
      <c r="H150" s="70" t="s">
        <v>170</v>
      </c>
      <c r="I150" s="35">
        <v>183</v>
      </c>
      <c r="J150" s="70" t="s">
        <v>166</v>
      </c>
      <c r="K150">
        <v>100</v>
      </c>
      <c r="L150" s="71"/>
      <c r="M150" s="72">
        <v>37734.57</v>
      </c>
      <c r="N150" s="73">
        <v>1074</v>
      </c>
      <c r="O150" s="9">
        <v>100</v>
      </c>
      <c r="P150" s="74">
        <v>41614.230000000003</v>
      </c>
      <c r="Q150" s="69"/>
      <c r="R150" s="69"/>
    </row>
    <row r="151" spans="1:18" ht="14.4" customHeight="1">
      <c r="A151" s="33">
        <v>34</v>
      </c>
      <c r="B151" s="67">
        <v>35065</v>
      </c>
      <c r="C151" t="s">
        <v>162</v>
      </c>
      <c r="D151" s="35" t="s">
        <v>171</v>
      </c>
      <c r="E151" s="35" t="s">
        <v>172</v>
      </c>
      <c r="F151" s="35" t="s">
        <v>173</v>
      </c>
      <c r="G151" s="35"/>
      <c r="H151" s="70"/>
      <c r="I151" s="35">
        <v>155</v>
      </c>
      <c r="J151" s="70" t="s">
        <v>166</v>
      </c>
      <c r="K151" s="35">
        <v>51</v>
      </c>
      <c r="L151" s="71"/>
      <c r="M151" s="72">
        <v>17221.8</v>
      </c>
      <c r="N151" s="73">
        <v>0</v>
      </c>
      <c r="O151" s="9">
        <v>100</v>
      </c>
      <c r="P151" s="74">
        <v>3049.08</v>
      </c>
      <c r="Q151" s="69"/>
      <c r="R151" s="69"/>
    </row>
    <row r="152" spans="1:18" ht="14.4" customHeight="1">
      <c r="A152" s="33">
        <v>37</v>
      </c>
      <c r="B152" s="67">
        <v>35065</v>
      </c>
      <c r="C152" t="s">
        <v>174</v>
      </c>
      <c r="D152" s="35" t="s">
        <v>163</v>
      </c>
      <c r="E152" s="35" t="s">
        <v>168</v>
      </c>
      <c r="F152" s="35" t="s">
        <v>169</v>
      </c>
      <c r="G152" s="35"/>
      <c r="H152" s="70" t="s">
        <v>170</v>
      </c>
      <c r="I152" s="35">
        <v>183</v>
      </c>
      <c r="J152" s="70" t="s">
        <v>166</v>
      </c>
      <c r="K152" s="35">
        <v>100</v>
      </c>
      <c r="L152" s="71"/>
      <c r="M152" s="72">
        <v>49067.96</v>
      </c>
      <c r="N152" s="73">
        <v>1760</v>
      </c>
      <c r="O152" s="9">
        <v>100</v>
      </c>
      <c r="P152" s="74">
        <v>15485.9</v>
      </c>
      <c r="Q152" s="69"/>
      <c r="R152" s="69"/>
    </row>
    <row r="153" spans="1:18" ht="14.4" customHeight="1">
      <c r="A153" s="33">
        <v>38</v>
      </c>
      <c r="B153" s="67">
        <v>35065</v>
      </c>
      <c r="C153" t="s">
        <v>162</v>
      </c>
      <c r="D153" s="35" t="s">
        <v>163</v>
      </c>
      <c r="E153" s="35" t="s">
        <v>164</v>
      </c>
      <c r="F153" s="35" t="s">
        <v>169</v>
      </c>
      <c r="G153" s="35"/>
      <c r="H153" s="70" t="s">
        <v>170</v>
      </c>
      <c r="I153" s="35">
        <v>193</v>
      </c>
      <c r="J153" s="70" t="s">
        <v>166</v>
      </c>
      <c r="K153" s="35">
        <v>100</v>
      </c>
      <c r="L153" s="71"/>
      <c r="M153" s="72">
        <v>65118.559999999998</v>
      </c>
      <c r="N153" s="73">
        <v>1579</v>
      </c>
      <c r="O153" s="9">
        <v>100</v>
      </c>
      <c r="P153" s="74">
        <v>36553.61</v>
      </c>
      <c r="Q153" s="69"/>
      <c r="R153" s="69"/>
    </row>
    <row r="154" spans="1:18" ht="14.4" customHeight="1">
      <c r="A154" s="33">
        <v>42</v>
      </c>
      <c r="B154" s="67">
        <v>35065</v>
      </c>
      <c r="C154" t="s">
        <v>175</v>
      </c>
      <c r="D154" s="35" t="s">
        <v>163</v>
      </c>
      <c r="E154" s="35" t="s">
        <v>168</v>
      </c>
      <c r="F154" s="35" t="s">
        <v>169</v>
      </c>
      <c r="G154" s="35"/>
      <c r="H154" s="70" t="s">
        <v>170</v>
      </c>
      <c r="I154" s="35">
        <v>183</v>
      </c>
      <c r="J154" s="70" t="s">
        <v>166</v>
      </c>
      <c r="K154" s="35">
        <v>100</v>
      </c>
      <c r="L154" s="71"/>
      <c r="M154" s="72">
        <v>49366.77</v>
      </c>
      <c r="N154" s="73">
        <v>1683</v>
      </c>
      <c r="O154" s="9">
        <v>100</v>
      </c>
      <c r="P154" s="74">
        <v>79009.22</v>
      </c>
      <c r="Q154" s="69"/>
      <c r="R154" s="69"/>
    </row>
    <row r="155" spans="1:18" ht="14.4" customHeight="1">
      <c r="A155" s="33">
        <v>47</v>
      </c>
      <c r="B155" s="67">
        <v>35065</v>
      </c>
      <c r="C155" t="s">
        <v>162</v>
      </c>
      <c r="D155" s="35" t="s">
        <v>176</v>
      </c>
      <c r="E155" s="35" t="s">
        <v>177</v>
      </c>
      <c r="F155" s="35" t="s">
        <v>178</v>
      </c>
      <c r="G155" s="35"/>
      <c r="H155" s="70"/>
      <c r="I155" s="35">
        <v>180</v>
      </c>
      <c r="J155" s="70" t="s">
        <v>166</v>
      </c>
      <c r="K155" s="35">
        <v>100</v>
      </c>
      <c r="L155" s="71"/>
      <c r="M155" s="72">
        <v>61019.09</v>
      </c>
      <c r="N155" s="73">
        <v>2401</v>
      </c>
      <c r="O155" s="9">
        <v>100</v>
      </c>
      <c r="P155" s="74">
        <v>99822.73</v>
      </c>
      <c r="Q155" s="69"/>
      <c r="R155" s="69"/>
    </row>
    <row r="156" spans="1:18" ht="14.4" customHeight="1">
      <c r="A156" s="33">
        <v>51</v>
      </c>
      <c r="B156" s="67">
        <v>35065</v>
      </c>
      <c r="C156" t="s">
        <v>179</v>
      </c>
      <c r="D156" s="35" t="s">
        <v>163</v>
      </c>
      <c r="E156" s="35" t="s">
        <v>168</v>
      </c>
      <c r="F156" s="35" t="s">
        <v>169</v>
      </c>
      <c r="G156" s="35"/>
      <c r="H156" s="70" t="s">
        <v>170</v>
      </c>
      <c r="I156" s="35">
        <v>183</v>
      </c>
      <c r="J156" s="70" t="s">
        <v>166</v>
      </c>
      <c r="K156" s="35">
        <v>100</v>
      </c>
      <c r="L156" s="71"/>
      <c r="M156" s="72">
        <v>42816.94</v>
      </c>
      <c r="N156" s="73">
        <v>1455</v>
      </c>
      <c r="O156" s="9">
        <v>100</v>
      </c>
      <c r="P156" s="74">
        <v>10532.55</v>
      </c>
      <c r="Q156" s="69"/>
      <c r="R156" s="69"/>
    </row>
    <row r="157" spans="1:18" ht="14.4" customHeight="1">
      <c r="A157" s="33">
        <v>63</v>
      </c>
      <c r="B157" s="67">
        <v>35233</v>
      </c>
      <c r="C157" t="s">
        <v>174</v>
      </c>
      <c r="D157" s="35" t="s">
        <v>163</v>
      </c>
      <c r="E157" s="35" t="s">
        <v>168</v>
      </c>
      <c r="F157" s="35" t="s">
        <v>169</v>
      </c>
      <c r="G157" s="35"/>
      <c r="H157" s="70" t="s">
        <v>170</v>
      </c>
      <c r="I157" s="35">
        <v>183</v>
      </c>
      <c r="J157" s="70" t="s">
        <v>166</v>
      </c>
      <c r="K157" s="75">
        <v>1</v>
      </c>
      <c r="L157" s="71"/>
      <c r="M157" s="72">
        <v>51090.04</v>
      </c>
      <c r="N157" s="73">
        <v>1904</v>
      </c>
      <c r="O157" s="9">
        <v>100</v>
      </c>
      <c r="P157" s="74">
        <v>60331.53</v>
      </c>
      <c r="Q157" s="69"/>
      <c r="R157" s="69"/>
    </row>
    <row r="158" spans="1:18" ht="14.4" customHeight="1">
      <c r="A158" s="33">
        <v>92</v>
      </c>
      <c r="B158" s="67">
        <v>35827</v>
      </c>
      <c r="C158" t="s">
        <v>162</v>
      </c>
      <c r="D158" s="35" t="s">
        <v>163</v>
      </c>
      <c r="E158" s="35" t="s">
        <v>168</v>
      </c>
      <c r="F158" s="35" t="s">
        <v>169</v>
      </c>
      <c r="G158" s="35"/>
      <c r="H158" s="70" t="s">
        <v>170</v>
      </c>
      <c r="I158" s="35">
        <v>183</v>
      </c>
      <c r="J158" s="70" t="s">
        <v>166</v>
      </c>
      <c r="K158" s="75">
        <v>1</v>
      </c>
      <c r="L158" s="71"/>
      <c r="M158" s="72">
        <v>50905.32</v>
      </c>
      <c r="N158" s="73">
        <v>1629</v>
      </c>
      <c r="O158" s="9">
        <v>100</v>
      </c>
      <c r="P158" s="74">
        <v>68274.679999999993</v>
      </c>
      <c r="Q158" s="69"/>
      <c r="R158" s="69"/>
    </row>
    <row r="159" spans="1:18" ht="14.4" customHeight="1">
      <c r="A159" s="33">
        <v>97</v>
      </c>
      <c r="B159" s="67">
        <v>36058</v>
      </c>
      <c r="C159" t="s">
        <v>180</v>
      </c>
      <c r="D159" s="35" t="s">
        <v>163</v>
      </c>
      <c r="E159" s="35" t="s">
        <v>168</v>
      </c>
      <c r="F159" s="35" t="s">
        <v>169</v>
      </c>
      <c r="G159" s="35"/>
      <c r="H159" s="70" t="s">
        <v>170</v>
      </c>
      <c r="I159" s="35">
        <v>183</v>
      </c>
      <c r="J159" s="70" t="s">
        <v>166</v>
      </c>
      <c r="K159" s="75">
        <v>1</v>
      </c>
      <c r="L159" s="71"/>
      <c r="M159" s="72">
        <v>48049.85</v>
      </c>
      <c r="N159" s="73">
        <v>1846</v>
      </c>
      <c r="O159" s="9">
        <v>100</v>
      </c>
      <c r="P159" s="74">
        <v>5618.26</v>
      </c>
      <c r="Q159" s="69"/>
      <c r="R159" s="69"/>
    </row>
    <row r="160" spans="1:18" ht="14.4" customHeight="1">
      <c r="A160" s="33">
        <v>126</v>
      </c>
      <c r="B160" s="67">
        <v>36984</v>
      </c>
      <c r="C160" t="s">
        <v>162</v>
      </c>
      <c r="D160" s="35" t="s">
        <v>171</v>
      </c>
      <c r="E160" s="35" t="s">
        <v>181</v>
      </c>
      <c r="F160" s="35" t="s">
        <v>182</v>
      </c>
      <c r="G160" s="35"/>
      <c r="H160" s="70"/>
      <c r="I160" s="35">
        <v>250</v>
      </c>
      <c r="J160" s="70" t="s">
        <v>166</v>
      </c>
      <c r="K160" s="75">
        <v>1</v>
      </c>
      <c r="L160" s="71"/>
      <c r="M160" s="72">
        <v>149581.68</v>
      </c>
      <c r="N160" s="73">
        <v>1646</v>
      </c>
      <c r="O160" s="9">
        <v>100</v>
      </c>
      <c r="P160" s="74">
        <v>215056.38</v>
      </c>
      <c r="Q160" s="69"/>
      <c r="R160" s="69"/>
    </row>
    <row r="161" spans="1:18" ht="14.4" customHeight="1">
      <c r="A161" s="33">
        <v>128</v>
      </c>
      <c r="B161" s="67">
        <v>37104</v>
      </c>
      <c r="C161" t="s">
        <v>162</v>
      </c>
      <c r="D161" s="35" t="s">
        <v>171</v>
      </c>
      <c r="E161" s="35" t="s">
        <v>183</v>
      </c>
      <c r="F161" s="35" t="s">
        <v>184</v>
      </c>
      <c r="G161" s="35"/>
      <c r="H161" s="70"/>
      <c r="I161" s="35">
        <v>205</v>
      </c>
      <c r="J161" s="70" t="s">
        <v>166</v>
      </c>
      <c r="K161" s="75">
        <v>1</v>
      </c>
      <c r="L161" s="71"/>
      <c r="M161" s="72">
        <v>46325.67</v>
      </c>
      <c r="N161" s="73">
        <v>451</v>
      </c>
      <c r="O161" s="9">
        <v>100</v>
      </c>
      <c r="P161" s="74">
        <v>60409.19</v>
      </c>
      <c r="Q161" s="69"/>
      <c r="R161" s="69"/>
    </row>
    <row r="162" spans="1:18" ht="14.4" customHeight="1">
      <c r="A162" s="33">
        <v>142</v>
      </c>
      <c r="B162" s="67">
        <v>37901</v>
      </c>
      <c r="C162" t="s">
        <v>162</v>
      </c>
      <c r="D162" s="35" t="s">
        <v>163</v>
      </c>
      <c r="E162" s="35" t="s">
        <v>168</v>
      </c>
      <c r="F162" s="35" t="s">
        <v>169</v>
      </c>
      <c r="G162" s="35"/>
      <c r="H162" s="70" t="s">
        <v>170</v>
      </c>
      <c r="I162" s="35">
        <v>175</v>
      </c>
      <c r="J162" s="70" t="s">
        <v>166</v>
      </c>
      <c r="K162" s="75">
        <v>1</v>
      </c>
      <c r="L162" s="71"/>
      <c r="M162" s="72">
        <v>50579.38</v>
      </c>
      <c r="N162" s="73">
        <v>2179</v>
      </c>
      <c r="O162" s="9">
        <v>100</v>
      </c>
      <c r="P162" s="74">
        <v>32080.93</v>
      </c>
      <c r="Q162" s="69"/>
      <c r="R162" s="69"/>
    </row>
    <row r="163" spans="1:18" ht="14.4" customHeight="1">
      <c r="A163" s="33">
        <v>143</v>
      </c>
      <c r="B163" s="67">
        <v>37903</v>
      </c>
      <c r="C163" t="s">
        <v>162</v>
      </c>
      <c r="D163" s="35" t="s">
        <v>163</v>
      </c>
      <c r="E163" s="35" t="s">
        <v>168</v>
      </c>
      <c r="F163" s="35" t="s">
        <v>169</v>
      </c>
      <c r="G163" s="35"/>
      <c r="H163" s="70" t="s">
        <v>170</v>
      </c>
      <c r="I163" s="35">
        <v>183</v>
      </c>
      <c r="J163" s="70" t="s">
        <v>166</v>
      </c>
      <c r="K163" s="75">
        <v>1</v>
      </c>
      <c r="L163" s="71"/>
      <c r="M163" s="72">
        <v>47182.98</v>
      </c>
      <c r="N163" s="73">
        <v>1587</v>
      </c>
      <c r="O163" s="9">
        <v>100</v>
      </c>
      <c r="P163" s="74">
        <v>35415.81</v>
      </c>
      <c r="Q163" s="69"/>
      <c r="R163" s="69"/>
    </row>
    <row r="164" spans="1:18" ht="14.4" customHeight="1">
      <c r="A164" s="33">
        <v>154</v>
      </c>
      <c r="B164" s="67">
        <v>38614</v>
      </c>
      <c r="C164" t="s">
        <v>180</v>
      </c>
      <c r="D164" s="35" t="s">
        <v>163</v>
      </c>
      <c r="E164" s="35" t="s">
        <v>168</v>
      </c>
      <c r="F164" s="35" t="s">
        <v>169</v>
      </c>
      <c r="G164" s="35"/>
      <c r="H164" s="70" t="s">
        <v>170</v>
      </c>
      <c r="I164" s="35">
        <v>158</v>
      </c>
      <c r="J164" s="70" t="s">
        <v>166</v>
      </c>
      <c r="K164" s="75">
        <v>1</v>
      </c>
      <c r="L164" s="71"/>
      <c r="M164" s="72">
        <v>34121.19</v>
      </c>
      <c r="N164" s="73">
        <v>1417</v>
      </c>
      <c r="O164" s="9">
        <v>100</v>
      </c>
      <c r="P164" s="74">
        <v>2586.58</v>
      </c>
      <c r="Q164" s="69"/>
      <c r="R164" s="69"/>
    </row>
    <row r="165" spans="1:18" ht="14.4" customHeight="1">
      <c r="A165" s="33">
        <v>167</v>
      </c>
      <c r="B165" s="67">
        <v>38978</v>
      </c>
      <c r="C165" t="s">
        <v>180</v>
      </c>
      <c r="D165" s="35" t="s">
        <v>163</v>
      </c>
      <c r="E165" s="35" t="s">
        <v>168</v>
      </c>
      <c r="F165" s="35" t="s">
        <v>169</v>
      </c>
      <c r="G165" s="35"/>
      <c r="H165" s="70" t="s">
        <v>170</v>
      </c>
      <c r="I165" s="35">
        <v>158</v>
      </c>
      <c r="J165" s="70" t="s">
        <v>166</v>
      </c>
      <c r="K165" s="75">
        <v>1</v>
      </c>
      <c r="L165" s="71"/>
      <c r="M165" s="72">
        <v>36113.410000000003</v>
      </c>
      <c r="N165" s="73">
        <v>1650</v>
      </c>
      <c r="O165" s="9">
        <v>100</v>
      </c>
      <c r="P165" s="74">
        <v>779.97</v>
      </c>
      <c r="Q165" s="69"/>
      <c r="R165" s="69"/>
    </row>
    <row r="166" spans="1:18" ht="14.4" customHeight="1">
      <c r="A166" s="33">
        <v>172</v>
      </c>
      <c r="B166" s="67">
        <v>38978</v>
      </c>
      <c r="C166" t="s">
        <v>174</v>
      </c>
      <c r="D166" s="35" t="s">
        <v>163</v>
      </c>
      <c r="E166" s="35" t="s">
        <v>168</v>
      </c>
      <c r="F166" s="35" t="s">
        <v>169</v>
      </c>
      <c r="G166" s="35"/>
      <c r="H166" s="70" t="s">
        <v>170</v>
      </c>
      <c r="I166" s="35">
        <v>158</v>
      </c>
      <c r="J166" s="70" t="s">
        <v>166</v>
      </c>
      <c r="K166" s="75">
        <v>1</v>
      </c>
      <c r="L166" s="71"/>
      <c r="M166" s="72">
        <v>24678.97</v>
      </c>
      <c r="N166" s="73">
        <v>553</v>
      </c>
      <c r="O166" s="9">
        <v>100</v>
      </c>
      <c r="P166" s="74">
        <v>29960.58</v>
      </c>
      <c r="Q166" s="69"/>
      <c r="R166" s="69"/>
    </row>
    <row r="167" spans="1:18" ht="14.4" customHeight="1">
      <c r="A167" s="33">
        <v>180</v>
      </c>
      <c r="B167" s="67">
        <v>39083</v>
      </c>
      <c r="C167" t="s">
        <v>162</v>
      </c>
      <c r="D167" s="35" t="s">
        <v>171</v>
      </c>
      <c r="E167" t="s">
        <v>181</v>
      </c>
      <c r="F167" t="s">
        <v>185</v>
      </c>
      <c r="H167" s="70"/>
      <c r="I167" s="35">
        <v>230</v>
      </c>
      <c r="J167" s="70" t="s">
        <v>166</v>
      </c>
      <c r="K167" s="35">
        <v>100</v>
      </c>
      <c r="L167" s="71"/>
      <c r="M167" s="72">
        <v>51791.75</v>
      </c>
      <c r="N167" s="73">
        <v>1945</v>
      </c>
      <c r="O167" s="9">
        <v>100</v>
      </c>
      <c r="P167" s="37">
        <v>18635.32</v>
      </c>
      <c r="Q167" s="69"/>
      <c r="R167" s="69"/>
    </row>
    <row r="168" spans="1:18" ht="14.4" customHeight="1">
      <c r="A168" s="33">
        <v>186</v>
      </c>
      <c r="B168" s="67">
        <v>39349</v>
      </c>
      <c r="C168" t="s">
        <v>186</v>
      </c>
      <c r="D168" s="35" t="s">
        <v>163</v>
      </c>
      <c r="E168" t="s">
        <v>168</v>
      </c>
      <c r="F168" t="s">
        <v>169</v>
      </c>
      <c r="H168" s="70" t="s">
        <v>170</v>
      </c>
      <c r="I168" s="35">
        <v>158</v>
      </c>
      <c r="J168" s="70" t="s">
        <v>166</v>
      </c>
      <c r="K168" s="35">
        <v>80.16</v>
      </c>
      <c r="L168" s="71"/>
      <c r="M168" s="72">
        <v>18507.419999999998</v>
      </c>
      <c r="N168" s="73">
        <v>798</v>
      </c>
      <c r="O168" s="9">
        <v>100</v>
      </c>
      <c r="P168" s="37">
        <v>14418.56</v>
      </c>
      <c r="Q168" s="69"/>
      <c r="R168" s="69"/>
    </row>
    <row r="169" spans="1:18" ht="14.4" customHeight="1">
      <c r="A169" s="33">
        <v>188</v>
      </c>
      <c r="B169" s="67">
        <v>39349</v>
      </c>
      <c r="C169" t="s">
        <v>180</v>
      </c>
      <c r="D169" s="35" t="s">
        <v>163</v>
      </c>
      <c r="E169" t="s">
        <v>168</v>
      </c>
      <c r="F169" t="s">
        <v>169</v>
      </c>
      <c r="H169" s="70" t="s">
        <v>170</v>
      </c>
      <c r="I169" s="35">
        <v>158</v>
      </c>
      <c r="J169" s="70" t="s">
        <v>166</v>
      </c>
      <c r="K169" s="35">
        <v>100</v>
      </c>
      <c r="L169" s="71"/>
      <c r="M169" s="72">
        <v>33428.400000000001</v>
      </c>
      <c r="N169" s="73">
        <v>1517</v>
      </c>
      <c r="O169" s="9">
        <v>100</v>
      </c>
      <c r="P169" s="37">
        <v>10348.83</v>
      </c>
      <c r="Q169" s="69"/>
      <c r="R169" s="69"/>
    </row>
    <row r="170" spans="1:18" ht="14.4" customHeight="1">
      <c r="A170" s="33">
        <v>190</v>
      </c>
      <c r="B170" s="67">
        <v>39352</v>
      </c>
      <c r="C170" t="s">
        <v>187</v>
      </c>
      <c r="D170" s="35" t="s">
        <v>163</v>
      </c>
      <c r="E170" t="s">
        <v>168</v>
      </c>
      <c r="F170" t="s">
        <v>169</v>
      </c>
      <c r="H170" s="70" t="s">
        <v>170</v>
      </c>
      <c r="I170" s="35">
        <v>158</v>
      </c>
      <c r="J170" s="70" t="s">
        <v>166</v>
      </c>
      <c r="K170" s="35">
        <v>100</v>
      </c>
      <c r="L170" s="71"/>
      <c r="M170" s="72">
        <v>38725.86</v>
      </c>
      <c r="N170" s="73">
        <v>1840</v>
      </c>
      <c r="O170" s="9">
        <v>100</v>
      </c>
      <c r="P170" s="37">
        <v>7470.68</v>
      </c>
      <c r="Q170" s="69"/>
      <c r="R170" s="69"/>
    </row>
    <row r="171" spans="1:18" ht="14.4" customHeight="1">
      <c r="A171" s="33">
        <v>192</v>
      </c>
      <c r="B171" s="67">
        <v>39412</v>
      </c>
      <c r="C171" t="s">
        <v>180</v>
      </c>
      <c r="D171" s="35" t="s">
        <v>163</v>
      </c>
      <c r="E171" t="s">
        <v>168</v>
      </c>
      <c r="F171" t="s">
        <v>169</v>
      </c>
      <c r="H171" s="70" t="s">
        <v>170</v>
      </c>
      <c r="I171" s="35">
        <v>158</v>
      </c>
      <c r="J171" s="70" t="s">
        <v>166</v>
      </c>
      <c r="K171" s="35">
        <v>100</v>
      </c>
      <c r="L171" s="71"/>
      <c r="M171" s="72">
        <v>35364.449999999997</v>
      </c>
      <c r="N171" s="73">
        <v>1477</v>
      </c>
      <c r="O171" s="9">
        <v>100</v>
      </c>
      <c r="P171" s="37">
        <v>7267.71</v>
      </c>
      <c r="Q171" s="69"/>
      <c r="R171" s="69"/>
    </row>
    <row r="172" spans="1:18" ht="14.4" customHeight="1">
      <c r="A172" s="33">
        <v>196</v>
      </c>
      <c r="B172" s="67">
        <v>39706</v>
      </c>
      <c r="C172" t="s">
        <v>179</v>
      </c>
      <c r="D172" s="35" t="s">
        <v>163</v>
      </c>
      <c r="E172" t="s">
        <v>168</v>
      </c>
      <c r="F172" t="s">
        <v>169</v>
      </c>
      <c r="H172" s="70" t="s">
        <v>170</v>
      </c>
      <c r="I172" s="35">
        <v>158</v>
      </c>
      <c r="J172" s="70" t="s">
        <v>166</v>
      </c>
      <c r="K172" s="35">
        <v>82.02</v>
      </c>
      <c r="L172" s="71"/>
      <c r="M172" s="72">
        <v>33265.910000000003</v>
      </c>
      <c r="N172" s="73">
        <v>1544</v>
      </c>
      <c r="O172" s="9">
        <v>100</v>
      </c>
      <c r="P172" s="37">
        <v>6458.61</v>
      </c>
      <c r="Q172" s="69"/>
      <c r="R172" s="69"/>
    </row>
    <row r="173" spans="1:18" ht="14.4" customHeight="1">
      <c r="A173" s="33">
        <v>202</v>
      </c>
      <c r="B173" s="67">
        <v>40070</v>
      </c>
      <c r="C173" t="s">
        <v>175</v>
      </c>
      <c r="D173" s="35" t="s">
        <v>163</v>
      </c>
      <c r="E173" t="s">
        <v>168</v>
      </c>
      <c r="F173" t="s">
        <v>169</v>
      </c>
      <c r="H173" s="70" t="s">
        <v>170</v>
      </c>
      <c r="I173" s="35">
        <v>158</v>
      </c>
      <c r="J173" s="70" t="s">
        <v>166</v>
      </c>
      <c r="K173" s="35">
        <v>100</v>
      </c>
      <c r="L173" s="71"/>
      <c r="M173" s="72">
        <v>36278.14</v>
      </c>
      <c r="N173" s="73">
        <v>1802</v>
      </c>
      <c r="O173" s="9">
        <v>100</v>
      </c>
      <c r="P173" s="37">
        <v>6069.64</v>
      </c>
      <c r="Q173" s="69"/>
      <c r="R173" s="69"/>
    </row>
    <row r="174" spans="1:18" ht="14.4" customHeight="1">
      <c r="A174" s="33">
        <v>206</v>
      </c>
      <c r="B174" s="67">
        <v>40428</v>
      </c>
      <c r="C174" t="s">
        <v>175</v>
      </c>
      <c r="D174" s="35" t="s">
        <v>163</v>
      </c>
      <c r="E174" t="s">
        <v>168</v>
      </c>
      <c r="F174" t="s">
        <v>169</v>
      </c>
      <c r="H174" s="70" t="s">
        <v>170</v>
      </c>
      <c r="I174" s="35">
        <v>158</v>
      </c>
      <c r="J174" s="70" t="s">
        <v>166</v>
      </c>
      <c r="K174" s="35">
        <v>100</v>
      </c>
      <c r="L174" s="71"/>
      <c r="M174" s="72">
        <v>40067.35</v>
      </c>
      <c r="N174" s="73">
        <v>1906</v>
      </c>
      <c r="O174" s="9">
        <v>100</v>
      </c>
      <c r="P174" s="37">
        <v>11937.57</v>
      </c>
      <c r="Q174" s="69"/>
      <c r="R174" s="69"/>
    </row>
    <row r="175" spans="1:18" ht="14.4" customHeight="1">
      <c r="A175" s="33">
        <v>207</v>
      </c>
      <c r="B175" s="67">
        <v>40434</v>
      </c>
      <c r="C175" t="s">
        <v>179</v>
      </c>
      <c r="D175" s="35" t="s">
        <v>163</v>
      </c>
      <c r="E175" t="s">
        <v>168</v>
      </c>
      <c r="F175" t="s">
        <v>169</v>
      </c>
      <c r="H175" s="70" t="s">
        <v>170</v>
      </c>
      <c r="I175" s="35">
        <v>158</v>
      </c>
      <c r="J175" s="70" t="s">
        <v>166</v>
      </c>
      <c r="K175" s="35">
        <v>85.51</v>
      </c>
      <c r="L175" s="71"/>
      <c r="M175" s="72">
        <v>22131.13</v>
      </c>
      <c r="N175" s="73">
        <v>1078</v>
      </c>
      <c r="O175" s="9">
        <v>100</v>
      </c>
      <c r="P175" s="37">
        <v>13848.09</v>
      </c>
      <c r="Q175" s="69"/>
      <c r="R175" s="69"/>
    </row>
    <row r="176" spans="1:18" ht="14.4" customHeight="1">
      <c r="A176" s="33">
        <v>210</v>
      </c>
      <c r="B176" s="67">
        <v>40801</v>
      </c>
      <c r="C176" t="s">
        <v>188</v>
      </c>
      <c r="D176" s="35" t="s">
        <v>163</v>
      </c>
      <c r="E176" t="s">
        <v>168</v>
      </c>
      <c r="F176" t="s">
        <v>169</v>
      </c>
      <c r="H176" s="70" t="s">
        <v>170</v>
      </c>
      <c r="I176" s="35">
        <v>158</v>
      </c>
      <c r="J176" s="70" t="s">
        <v>166</v>
      </c>
      <c r="K176" s="35">
        <v>75.61</v>
      </c>
      <c r="L176" s="71"/>
      <c r="M176" s="72">
        <v>23736.22</v>
      </c>
      <c r="N176" s="73">
        <v>1222</v>
      </c>
      <c r="O176" s="9">
        <v>100</v>
      </c>
      <c r="P176" s="37">
        <v>10145.719999999999</v>
      </c>
      <c r="Q176" s="69"/>
      <c r="R176" s="69"/>
    </row>
    <row r="177" spans="1:18" ht="14.4" customHeight="1">
      <c r="A177" s="33">
        <v>220</v>
      </c>
      <c r="B177" s="67">
        <v>41673</v>
      </c>
      <c r="C177" t="s">
        <v>175</v>
      </c>
      <c r="D177" s="35" t="s">
        <v>163</v>
      </c>
      <c r="E177" t="s">
        <v>168</v>
      </c>
      <c r="F177" t="s">
        <v>169</v>
      </c>
      <c r="H177" s="70" t="s">
        <v>170</v>
      </c>
      <c r="I177" s="35">
        <v>158</v>
      </c>
      <c r="J177" s="70" t="s">
        <v>166</v>
      </c>
      <c r="K177" s="35">
        <v>100</v>
      </c>
      <c r="L177" s="71"/>
      <c r="M177" s="72">
        <v>36924.019999999997</v>
      </c>
      <c r="N177" s="73">
        <v>1805</v>
      </c>
      <c r="O177" s="9">
        <v>100</v>
      </c>
      <c r="P177" s="37">
        <v>3607.65</v>
      </c>
      <c r="Q177" s="69"/>
      <c r="R177" s="69"/>
    </row>
    <row r="178" spans="1:18" ht="14.4" customHeight="1">
      <c r="A178" s="33">
        <v>221</v>
      </c>
      <c r="B178" s="67">
        <v>42313</v>
      </c>
      <c r="C178" t="s">
        <v>175</v>
      </c>
      <c r="D178" s="35" t="s">
        <v>163</v>
      </c>
      <c r="E178" t="s">
        <v>168</v>
      </c>
      <c r="F178" t="s">
        <v>169</v>
      </c>
      <c r="H178" s="70" t="s">
        <v>170</v>
      </c>
      <c r="I178" s="35">
        <v>140</v>
      </c>
      <c r="J178" s="70" t="s">
        <v>166</v>
      </c>
      <c r="K178" s="35">
        <v>100</v>
      </c>
      <c r="L178" s="71"/>
      <c r="M178" s="72">
        <v>31877.63</v>
      </c>
      <c r="N178" s="73">
        <v>1770</v>
      </c>
      <c r="O178" s="9">
        <v>100</v>
      </c>
      <c r="P178" s="37">
        <v>820.61</v>
      </c>
      <c r="Q178" s="69"/>
      <c r="R178" s="69"/>
    </row>
    <row r="179" spans="1:18" ht="14.4" customHeight="1">
      <c r="A179" s="33">
        <v>222</v>
      </c>
      <c r="B179" s="67">
        <v>42313</v>
      </c>
      <c r="C179" t="s">
        <v>179</v>
      </c>
      <c r="D179" s="35" t="s">
        <v>163</v>
      </c>
      <c r="E179" t="s">
        <v>168</v>
      </c>
      <c r="F179" t="s">
        <v>169</v>
      </c>
      <c r="H179" s="70" t="s">
        <v>170</v>
      </c>
      <c r="I179" s="35">
        <v>158</v>
      </c>
      <c r="J179" s="70" t="s">
        <v>166</v>
      </c>
      <c r="K179" s="35">
        <v>100</v>
      </c>
      <c r="L179" s="71"/>
      <c r="M179" s="72">
        <v>34449.300000000003</v>
      </c>
      <c r="N179" s="73">
        <v>1542</v>
      </c>
      <c r="O179" s="9">
        <v>100</v>
      </c>
      <c r="P179" s="37">
        <v>12.72</v>
      </c>
      <c r="Q179" s="69"/>
      <c r="R179" s="69"/>
    </row>
    <row r="180" spans="1:18" ht="14.4" customHeight="1">
      <c r="A180" s="33">
        <v>224</v>
      </c>
      <c r="B180" s="67">
        <v>42614</v>
      </c>
      <c r="C180" t="s">
        <v>162</v>
      </c>
      <c r="D180" s="35" t="s">
        <v>176</v>
      </c>
      <c r="E180" t="s">
        <v>177</v>
      </c>
      <c r="F180" t="s">
        <v>189</v>
      </c>
      <c r="H180" s="70"/>
      <c r="I180" s="35">
        <v>170</v>
      </c>
      <c r="J180" s="70" t="s">
        <v>166</v>
      </c>
      <c r="K180" s="35">
        <v>100</v>
      </c>
      <c r="L180" s="71"/>
      <c r="M180" s="72">
        <v>38729.480000000003</v>
      </c>
      <c r="N180" s="73">
        <v>2112</v>
      </c>
      <c r="O180" s="9">
        <v>100</v>
      </c>
      <c r="P180" s="37">
        <v>5096.46</v>
      </c>
      <c r="Q180" s="69"/>
      <c r="R180" s="69"/>
    </row>
    <row r="181" spans="1:18" ht="14.4" customHeight="1">
      <c r="A181" s="33">
        <v>225</v>
      </c>
      <c r="B181" s="67">
        <v>42614</v>
      </c>
      <c r="C181" t="s">
        <v>162</v>
      </c>
      <c r="D181" s="35" t="s">
        <v>176</v>
      </c>
      <c r="E181" t="s">
        <v>177</v>
      </c>
      <c r="F181" t="s">
        <v>189</v>
      </c>
      <c r="H181" s="70"/>
      <c r="I181" s="35">
        <v>170</v>
      </c>
      <c r="J181" s="70" t="s">
        <v>166</v>
      </c>
      <c r="K181" s="35">
        <v>100</v>
      </c>
      <c r="L181" s="71"/>
      <c r="M181" s="72">
        <v>37393.25</v>
      </c>
      <c r="N181" s="73">
        <v>1917</v>
      </c>
      <c r="O181" s="9">
        <v>100</v>
      </c>
      <c r="P181" s="37">
        <v>6742.82</v>
      </c>
      <c r="Q181" s="69"/>
      <c r="R181" s="69"/>
    </row>
    <row r="182" spans="1:18" ht="14.4" customHeight="1">
      <c r="A182" s="33">
        <v>228</v>
      </c>
      <c r="B182" s="67">
        <v>42736</v>
      </c>
      <c r="C182" t="s">
        <v>162</v>
      </c>
      <c r="D182" s="35" t="s">
        <v>171</v>
      </c>
      <c r="E182" t="s">
        <v>172</v>
      </c>
      <c r="F182" t="s">
        <v>190</v>
      </c>
      <c r="H182" s="70"/>
      <c r="I182" s="35">
        <v>175</v>
      </c>
      <c r="J182" s="70" t="s">
        <v>166</v>
      </c>
      <c r="K182" s="35">
        <v>100</v>
      </c>
      <c r="L182" s="71"/>
      <c r="M182" s="72">
        <v>36496.050000000003</v>
      </c>
      <c r="N182" s="73">
        <v>2035</v>
      </c>
      <c r="O182" s="9">
        <v>100</v>
      </c>
      <c r="P182" s="37">
        <v>6256.69</v>
      </c>
      <c r="Q182" s="69"/>
      <c r="R182" s="69"/>
    </row>
    <row r="183" spans="1:18" ht="14.4" customHeight="1">
      <c r="A183" s="33">
        <v>229</v>
      </c>
      <c r="B183" s="67">
        <v>42826</v>
      </c>
      <c r="C183" t="s">
        <v>162</v>
      </c>
      <c r="D183" s="35" t="s">
        <v>171</v>
      </c>
      <c r="E183" t="s">
        <v>181</v>
      </c>
      <c r="F183" t="s">
        <v>182</v>
      </c>
      <c r="H183" s="70" t="s">
        <v>191</v>
      </c>
      <c r="I183" s="35">
        <v>250</v>
      </c>
      <c r="J183" s="70" t="s">
        <v>166</v>
      </c>
      <c r="K183" s="35">
        <v>100</v>
      </c>
      <c r="L183" s="71"/>
      <c r="M183" s="72">
        <v>86751.86</v>
      </c>
      <c r="N183" s="73">
        <v>1909</v>
      </c>
      <c r="O183" s="9">
        <v>100</v>
      </c>
      <c r="P183" s="37">
        <v>18548.82</v>
      </c>
      <c r="Q183" s="69"/>
      <c r="R183" s="69"/>
    </row>
    <row r="184" spans="1:18" ht="14.4" customHeight="1">
      <c r="A184" s="33">
        <v>230</v>
      </c>
      <c r="B184" s="67">
        <v>43269</v>
      </c>
      <c r="C184" t="s">
        <v>162</v>
      </c>
      <c r="D184" s="35" t="s">
        <v>163</v>
      </c>
      <c r="E184" t="s">
        <v>168</v>
      </c>
      <c r="F184" t="s">
        <v>169</v>
      </c>
      <c r="H184" s="70" t="s">
        <v>170</v>
      </c>
      <c r="I184" s="35">
        <v>140</v>
      </c>
      <c r="J184" s="70" t="s">
        <v>166</v>
      </c>
      <c r="K184" s="35">
        <v>72.05</v>
      </c>
      <c r="L184" s="71"/>
      <c r="M184" s="72">
        <v>33661.58</v>
      </c>
      <c r="N184" s="73">
        <v>1853</v>
      </c>
      <c r="O184" s="9">
        <v>100</v>
      </c>
      <c r="P184" s="37">
        <v>141.30000000000001</v>
      </c>
      <c r="Q184" s="69"/>
      <c r="R184" s="69"/>
    </row>
    <row r="185" spans="1:18" ht="14.4" customHeight="1">
      <c r="A185" s="33">
        <v>231</v>
      </c>
      <c r="B185" s="67">
        <v>43313</v>
      </c>
      <c r="C185" t="s">
        <v>175</v>
      </c>
      <c r="D185" s="35" t="s">
        <v>163</v>
      </c>
      <c r="E185" t="s">
        <v>168</v>
      </c>
      <c r="F185" t="s">
        <v>169</v>
      </c>
      <c r="H185" s="70" t="s">
        <v>170</v>
      </c>
      <c r="I185" s="35">
        <v>140</v>
      </c>
      <c r="J185" s="70" t="s">
        <v>166</v>
      </c>
      <c r="K185" s="35">
        <v>100</v>
      </c>
      <c r="L185" s="71"/>
      <c r="M185" s="72">
        <v>10803.85</v>
      </c>
      <c r="N185" s="73">
        <v>585</v>
      </c>
      <c r="O185" s="9">
        <v>100</v>
      </c>
      <c r="P185" s="37">
        <v>1805.77</v>
      </c>
      <c r="Q185" s="69"/>
      <c r="R185" s="69"/>
    </row>
    <row r="186" spans="1:18" ht="14.4" customHeight="1">
      <c r="A186" s="33">
        <v>232</v>
      </c>
      <c r="B186" s="67">
        <v>43313</v>
      </c>
      <c r="C186" t="s">
        <v>175</v>
      </c>
      <c r="D186" s="35" t="s">
        <v>163</v>
      </c>
      <c r="E186" t="s">
        <v>168</v>
      </c>
      <c r="F186" t="s">
        <v>169</v>
      </c>
      <c r="H186" s="70" t="s">
        <v>170</v>
      </c>
      <c r="I186">
        <v>140</v>
      </c>
      <c r="J186" s="36" t="s">
        <v>166</v>
      </c>
      <c r="K186" s="35">
        <v>100</v>
      </c>
      <c r="L186" s="67"/>
      <c r="M186" s="68">
        <v>11115.11</v>
      </c>
      <c r="N186" s="69">
        <v>634</v>
      </c>
      <c r="O186" s="9">
        <v>100</v>
      </c>
      <c r="P186" s="37">
        <v>1579.16</v>
      </c>
      <c r="Q186" s="69"/>
      <c r="R186" s="69"/>
    </row>
    <row r="187" spans="1:18" ht="14.4" customHeight="1">
      <c r="A187" s="33">
        <v>233</v>
      </c>
      <c r="B187" s="67">
        <v>43313</v>
      </c>
      <c r="C187" t="s">
        <v>175</v>
      </c>
      <c r="D187" s="35" t="s">
        <v>163</v>
      </c>
      <c r="E187" t="s">
        <v>168</v>
      </c>
      <c r="F187" t="s">
        <v>169</v>
      </c>
      <c r="H187" s="70" t="s">
        <v>170</v>
      </c>
      <c r="I187">
        <v>140</v>
      </c>
      <c r="J187" s="36" t="s">
        <v>166</v>
      </c>
      <c r="K187" s="35">
        <v>100</v>
      </c>
      <c r="L187" s="67"/>
      <c r="M187" s="68">
        <v>10376.959999999999</v>
      </c>
      <c r="N187" s="69">
        <v>555</v>
      </c>
      <c r="O187" s="9">
        <v>100</v>
      </c>
      <c r="P187" s="37">
        <v>1775.67</v>
      </c>
      <c r="Q187" s="69"/>
      <c r="R187" s="69"/>
    </row>
    <row r="188" spans="1:18" ht="14.4" customHeight="1">
      <c r="A188" s="33">
        <v>234</v>
      </c>
      <c r="B188" s="67">
        <v>43313</v>
      </c>
      <c r="C188" t="s">
        <v>175</v>
      </c>
      <c r="D188" s="35" t="s">
        <v>163</v>
      </c>
      <c r="E188" t="s">
        <v>168</v>
      </c>
      <c r="F188" t="s">
        <v>169</v>
      </c>
      <c r="H188" s="70" t="s">
        <v>170</v>
      </c>
      <c r="I188">
        <v>140</v>
      </c>
      <c r="J188" s="36" t="s">
        <v>166</v>
      </c>
      <c r="K188" s="35">
        <v>100</v>
      </c>
      <c r="L188" s="67"/>
      <c r="M188" s="68">
        <v>306.57</v>
      </c>
      <c r="N188" s="69">
        <v>0</v>
      </c>
      <c r="O188" s="9">
        <v>100</v>
      </c>
      <c r="P188" s="37">
        <v>1199.28</v>
      </c>
      <c r="Q188" s="69"/>
      <c r="R188" s="69"/>
    </row>
    <row r="189" spans="1:18" ht="14.4" customHeight="1">
      <c r="A189" s="33">
        <v>235</v>
      </c>
      <c r="B189" s="67">
        <v>43465</v>
      </c>
      <c r="C189" t="s">
        <v>175</v>
      </c>
      <c r="D189" s="35" t="s">
        <v>163</v>
      </c>
      <c r="E189" t="s">
        <v>168</v>
      </c>
      <c r="F189" t="s">
        <v>169</v>
      </c>
      <c r="H189" s="70" t="s">
        <v>170</v>
      </c>
      <c r="I189">
        <v>140</v>
      </c>
      <c r="J189" s="36" t="s">
        <v>166</v>
      </c>
      <c r="K189">
        <v>76.849999999999994</v>
      </c>
      <c r="L189" s="67"/>
      <c r="M189" s="68">
        <v>29050.79</v>
      </c>
      <c r="N189" s="69">
        <v>1781</v>
      </c>
      <c r="O189" s="9">
        <v>100</v>
      </c>
      <c r="P189" s="37">
        <v>4509.82</v>
      </c>
      <c r="Q189" s="69"/>
      <c r="R189" s="69"/>
    </row>
    <row r="190" spans="1:18" ht="14.4" customHeight="1">
      <c r="A190" s="33">
        <v>236</v>
      </c>
      <c r="B190" s="67">
        <v>43600</v>
      </c>
      <c r="C190" t="s">
        <v>175</v>
      </c>
      <c r="D190" s="35" t="s">
        <v>163</v>
      </c>
      <c r="E190" t="s">
        <v>168</v>
      </c>
      <c r="F190" t="s">
        <v>169</v>
      </c>
      <c r="H190" s="70" t="s">
        <v>170</v>
      </c>
      <c r="I190">
        <v>140</v>
      </c>
      <c r="J190" s="36" t="s">
        <v>166</v>
      </c>
      <c r="K190">
        <v>100</v>
      </c>
      <c r="L190" s="67"/>
      <c r="M190" s="68">
        <v>33092.83</v>
      </c>
      <c r="N190" s="69">
        <v>1786</v>
      </c>
      <c r="O190" s="9">
        <v>100</v>
      </c>
      <c r="P190" s="37">
        <v>4844.57</v>
      </c>
      <c r="Q190" s="69"/>
      <c r="R190" s="69"/>
    </row>
    <row r="191" spans="1:18" ht="14.4" customHeight="1">
      <c r="A191" s="33">
        <v>237</v>
      </c>
      <c r="B191" s="67">
        <v>43780</v>
      </c>
      <c r="C191" t="s">
        <v>162</v>
      </c>
      <c r="D191" s="35" t="s">
        <v>163</v>
      </c>
      <c r="E191" t="s">
        <v>168</v>
      </c>
      <c r="F191" t="s">
        <v>169</v>
      </c>
      <c r="H191" s="70" t="s">
        <v>170</v>
      </c>
      <c r="I191">
        <v>140</v>
      </c>
      <c r="J191" s="36" t="s">
        <v>166</v>
      </c>
      <c r="K191">
        <v>80.62</v>
      </c>
      <c r="L191" s="67"/>
      <c r="M191" s="68">
        <v>33119.35</v>
      </c>
      <c r="N191" s="69">
        <v>2096</v>
      </c>
      <c r="O191" s="9">
        <v>100</v>
      </c>
      <c r="P191" s="37">
        <v>3174.3</v>
      </c>
      <c r="Q191" s="69"/>
      <c r="R191" s="69"/>
    </row>
    <row r="192" spans="1:18" ht="14.4" customHeight="1">
      <c r="A192" s="33">
        <v>238</v>
      </c>
      <c r="B192" s="67">
        <v>43784</v>
      </c>
      <c r="C192" t="s">
        <v>192</v>
      </c>
      <c r="D192" s="35" t="s">
        <v>163</v>
      </c>
      <c r="E192" t="s">
        <v>168</v>
      </c>
      <c r="F192" t="s">
        <v>169</v>
      </c>
      <c r="H192" s="70" t="s">
        <v>170</v>
      </c>
      <c r="I192">
        <v>140</v>
      </c>
      <c r="J192" s="36" t="s">
        <v>166</v>
      </c>
      <c r="K192">
        <v>68.14</v>
      </c>
      <c r="L192" s="67"/>
      <c r="M192" s="68">
        <v>23948.17</v>
      </c>
      <c r="N192" s="69">
        <v>1540</v>
      </c>
      <c r="O192" s="9">
        <v>100</v>
      </c>
      <c r="P192" s="37">
        <v>2146.69</v>
      </c>
      <c r="Q192" s="69"/>
      <c r="R192" s="69"/>
    </row>
    <row r="193" spans="1:18" ht="14.4" customHeight="1">
      <c r="A193" s="33">
        <v>239</v>
      </c>
      <c r="B193" s="67">
        <v>43784</v>
      </c>
      <c r="C193" t="s">
        <v>192</v>
      </c>
      <c r="D193" s="35" t="s">
        <v>163</v>
      </c>
      <c r="E193" t="s">
        <v>168</v>
      </c>
      <c r="F193" t="s">
        <v>169</v>
      </c>
      <c r="H193" s="70" t="s">
        <v>170</v>
      </c>
      <c r="I193">
        <v>140</v>
      </c>
      <c r="J193" s="36" t="s">
        <v>166</v>
      </c>
      <c r="K193">
        <v>65.16</v>
      </c>
      <c r="L193" s="67"/>
      <c r="M193" s="68">
        <v>15221.1</v>
      </c>
      <c r="N193" s="69">
        <v>929</v>
      </c>
      <c r="O193" s="9">
        <v>100</v>
      </c>
      <c r="P193" s="37">
        <v>2068.48</v>
      </c>
      <c r="Q193" s="69"/>
      <c r="R193" s="69"/>
    </row>
    <row r="194" spans="1:18" ht="14.4" customHeight="1">
      <c r="A194" s="33">
        <v>240</v>
      </c>
      <c r="B194" s="67">
        <v>43784</v>
      </c>
      <c r="C194" t="s">
        <v>186</v>
      </c>
      <c r="D194" s="35" t="s">
        <v>163</v>
      </c>
      <c r="E194" t="s">
        <v>168</v>
      </c>
      <c r="F194" t="s">
        <v>169</v>
      </c>
      <c r="H194" s="70" t="s">
        <v>170</v>
      </c>
      <c r="I194">
        <v>140</v>
      </c>
      <c r="J194" s="36" t="s">
        <v>166</v>
      </c>
      <c r="K194">
        <v>90.32</v>
      </c>
      <c r="L194" s="67"/>
      <c r="M194" s="68">
        <v>18422.89</v>
      </c>
      <c r="N194" s="69">
        <v>805</v>
      </c>
      <c r="O194" s="9">
        <v>100</v>
      </c>
      <c r="P194" s="37">
        <v>3062.51</v>
      </c>
      <c r="Q194" s="69"/>
      <c r="R194" s="69"/>
    </row>
    <row r="195" spans="1:18" ht="14.4" customHeight="1">
      <c r="A195" s="33">
        <v>241</v>
      </c>
      <c r="B195" s="67">
        <v>43840</v>
      </c>
      <c r="C195" t="s">
        <v>180</v>
      </c>
      <c r="D195" s="35" t="s">
        <v>163</v>
      </c>
      <c r="E195" t="s">
        <v>168</v>
      </c>
      <c r="F195" t="s">
        <v>169</v>
      </c>
      <c r="H195" s="70" t="s">
        <v>170</v>
      </c>
      <c r="I195" s="35">
        <v>140</v>
      </c>
      <c r="J195" s="70" t="s">
        <v>166</v>
      </c>
      <c r="K195" s="35">
        <v>72.959999999999994</v>
      </c>
      <c r="L195" s="71"/>
      <c r="M195" s="72">
        <v>26729.72</v>
      </c>
      <c r="N195" s="73">
        <v>1626</v>
      </c>
      <c r="O195" s="9">
        <v>100</v>
      </c>
      <c r="P195" s="37">
        <v>1694.4</v>
      </c>
      <c r="Q195" s="69"/>
      <c r="R195" s="69"/>
    </row>
    <row r="196" spans="1:18" ht="14.4" customHeight="1">
      <c r="A196" s="33">
        <v>242</v>
      </c>
      <c r="B196" s="67">
        <v>43847</v>
      </c>
      <c r="C196" t="s">
        <v>180</v>
      </c>
      <c r="D196" s="35" t="s">
        <v>163</v>
      </c>
      <c r="E196" t="s">
        <v>168</v>
      </c>
      <c r="F196" t="s">
        <v>169</v>
      </c>
      <c r="H196" s="70" t="s">
        <v>170</v>
      </c>
      <c r="I196" s="35">
        <v>140</v>
      </c>
      <c r="J196" s="70" t="s">
        <v>166</v>
      </c>
      <c r="K196" s="35">
        <v>72.959999999999994</v>
      </c>
      <c r="L196" s="71"/>
      <c r="M196" s="72">
        <v>24528.9</v>
      </c>
      <c r="N196" s="73">
        <v>1448</v>
      </c>
      <c r="O196" s="9">
        <v>100</v>
      </c>
      <c r="P196" s="37">
        <v>2827.92</v>
      </c>
      <c r="Q196" s="69"/>
      <c r="R196" s="69"/>
    </row>
    <row r="197" spans="1:18" ht="14.4" customHeight="1">
      <c r="A197" s="33">
        <v>243</v>
      </c>
      <c r="B197" s="67">
        <v>43862</v>
      </c>
      <c r="C197" t="s">
        <v>162</v>
      </c>
      <c r="D197" s="35" t="s">
        <v>171</v>
      </c>
      <c r="E197" t="s">
        <v>183</v>
      </c>
      <c r="F197" t="s">
        <v>193</v>
      </c>
      <c r="H197" s="70"/>
      <c r="I197" s="35">
        <v>193</v>
      </c>
      <c r="J197" s="70" t="s">
        <v>166</v>
      </c>
      <c r="K197" s="35">
        <v>100</v>
      </c>
      <c r="L197" s="71"/>
      <c r="M197" s="72">
        <v>24371.97</v>
      </c>
      <c r="N197" s="73">
        <v>1097</v>
      </c>
      <c r="O197" s="9">
        <v>100</v>
      </c>
      <c r="P197" s="37">
        <v>0</v>
      </c>
      <c r="Q197" s="69"/>
      <c r="R197" s="69"/>
    </row>
    <row r="198" spans="1:18" ht="14.4" customHeight="1">
      <c r="A198" s="33">
        <v>244</v>
      </c>
      <c r="B198" s="67">
        <v>43862</v>
      </c>
      <c r="C198" t="s">
        <v>162</v>
      </c>
      <c r="D198" s="35" t="s">
        <v>171</v>
      </c>
      <c r="E198" t="s">
        <v>183</v>
      </c>
      <c r="F198" t="s">
        <v>193</v>
      </c>
      <c r="H198" s="70" t="s">
        <v>194</v>
      </c>
      <c r="I198" s="35">
        <v>193</v>
      </c>
      <c r="J198" s="70" t="s">
        <v>166</v>
      </c>
      <c r="K198" s="35">
        <v>100</v>
      </c>
      <c r="L198" s="71"/>
      <c r="M198" s="72">
        <v>46683.61</v>
      </c>
      <c r="N198" s="73">
        <v>2149</v>
      </c>
      <c r="O198" s="9">
        <v>100</v>
      </c>
      <c r="P198" s="37">
        <v>7400.7</v>
      </c>
      <c r="Q198" s="69"/>
      <c r="R198" s="69"/>
    </row>
    <row r="199" spans="1:18" ht="14.4" customHeight="1">
      <c r="A199" s="33">
        <v>245</v>
      </c>
      <c r="B199" s="67">
        <v>44197</v>
      </c>
      <c r="C199" t="s">
        <v>162</v>
      </c>
      <c r="D199" s="35" t="s">
        <v>171</v>
      </c>
      <c r="E199" t="s">
        <v>183</v>
      </c>
      <c r="F199" t="s">
        <v>184</v>
      </c>
      <c r="H199" s="70"/>
      <c r="I199" s="35">
        <v>205</v>
      </c>
      <c r="J199" s="70" t="s">
        <v>166</v>
      </c>
      <c r="K199" s="35">
        <v>100</v>
      </c>
      <c r="L199" s="71"/>
      <c r="M199" s="72">
        <v>36924.92</v>
      </c>
      <c r="N199" s="73">
        <v>1794</v>
      </c>
      <c r="O199" s="9">
        <v>100</v>
      </c>
      <c r="P199" s="37">
        <v>4041.86</v>
      </c>
      <c r="Q199" s="69"/>
      <c r="R199" s="69"/>
    </row>
    <row r="200" spans="1:18" ht="14.4" customHeight="1">
      <c r="A200" s="33">
        <v>246</v>
      </c>
      <c r="B200" s="67">
        <v>44197</v>
      </c>
      <c r="C200" t="s">
        <v>162</v>
      </c>
      <c r="D200" s="35" t="s">
        <v>163</v>
      </c>
      <c r="E200" t="s">
        <v>168</v>
      </c>
      <c r="F200" t="s">
        <v>169</v>
      </c>
      <c r="H200" s="70" t="s">
        <v>170</v>
      </c>
      <c r="I200" s="35">
        <v>175</v>
      </c>
      <c r="J200" s="70" t="s">
        <v>166</v>
      </c>
      <c r="K200" s="35">
        <v>100</v>
      </c>
      <c r="L200" s="71"/>
      <c r="M200" s="72">
        <v>38515.08</v>
      </c>
      <c r="N200" s="73">
        <v>2037</v>
      </c>
      <c r="O200" s="9">
        <v>100</v>
      </c>
      <c r="P200" s="37">
        <v>3882.19</v>
      </c>
      <c r="Q200" s="69"/>
      <c r="R200" s="69"/>
    </row>
    <row r="201" spans="1:18" ht="14.4" customHeight="1">
      <c r="A201" s="33">
        <v>247</v>
      </c>
      <c r="B201" s="67">
        <v>44211</v>
      </c>
      <c r="C201" t="s">
        <v>175</v>
      </c>
      <c r="D201" s="35" t="s">
        <v>163</v>
      </c>
      <c r="E201" t="s">
        <v>168</v>
      </c>
      <c r="F201" t="s">
        <v>169</v>
      </c>
      <c r="H201" s="70" t="s">
        <v>170</v>
      </c>
      <c r="I201" s="35">
        <v>140</v>
      </c>
      <c r="J201" s="70" t="s">
        <v>166</v>
      </c>
      <c r="K201" s="35">
        <v>65.47</v>
      </c>
      <c r="L201" s="71"/>
      <c r="M201" s="72">
        <v>13906.6</v>
      </c>
      <c r="N201" s="73">
        <v>743</v>
      </c>
      <c r="O201" s="9">
        <v>100</v>
      </c>
      <c r="P201" s="37">
        <v>1798.35</v>
      </c>
      <c r="Q201" s="69"/>
      <c r="R201" s="69"/>
    </row>
    <row r="202" spans="1:18" ht="14.4" customHeight="1">
      <c r="A202" s="33">
        <v>248</v>
      </c>
      <c r="B202" s="67">
        <v>44228</v>
      </c>
      <c r="C202" t="s">
        <v>162</v>
      </c>
      <c r="D202" s="35" t="s">
        <v>163</v>
      </c>
      <c r="E202" t="s">
        <v>168</v>
      </c>
      <c r="F202" t="s">
        <v>169</v>
      </c>
      <c r="H202" s="70" t="s">
        <v>170</v>
      </c>
      <c r="I202" s="35">
        <v>158</v>
      </c>
      <c r="J202" s="70" t="s">
        <v>166</v>
      </c>
      <c r="K202" s="35">
        <v>81.64</v>
      </c>
      <c r="L202" s="71"/>
      <c r="M202" s="72">
        <v>26345.61</v>
      </c>
      <c r="N202" s="73">
        <v>1216</v>
      </c>
      <c r="O202" s="9">
        <v>100</v>
      </c>
      <c r="P202" s="37">
        <v>2852.24</v>
      </c>
      <c r="Q202" s="69"/>
      <c r="R202" s="69"/>
    </row>
    <row r="203" spans="1:18" ht="14.4" customHeight="1">
      <c r="A203" s="33">
        <v>249</v>
      </c>
      <c r="B203" s="67">
        <v>44228</v>
      </c>
      <c r="C203" t="s">
        <v>180</v>
      </c>
      <c r="D203" s="35" t="s">
        <v>163</v>
      </c>
      <c r="E203" t="s">
        <v>168</v>
      </c>
      <c r="F203" t="s">
        <v>169</v>
      </c>
      <c r="H203" s="70" t="s">
        <v>170</v>
      </c>
      <c r="I203" s="35">
        <v>158</v>
      </c>
      <c r="J203" s="70" t="s">
        <v>166</v>
      </c>
      <c r="K203" s="35">
        <v>80.680000000000007</v>
      </c>
      <c r="L203" s="71"/>
      <c r="M203" s="72">
        <v>30627.46</v>
      </c>
      <c r="N203" s="73">
        <v>1663</v>
      </c>
      <c r="O203" s="9">
        <v>100</v>
      </c>
      <c r="P203" s="37">
        <v>1498.39</v>
      </c>
      <c r="Q203" s="69"/>
      <c r="R203" s="69"/>
    </row>
    <row r="204" spans="1:18" ht="14.4" customHeight="1">
      <c r="A204" s="33">
        <v>250</v>
      </c>
      <c r="B204" s="67">
        <v>44489</v>
      </c>
      <c r="C204" t="s">
        <v>192</v>
      </c>
      <c r="D204" s="35" t="s">
        <v>163</v>
      </c>
      <c r="E204" t="s">
        <v>168</v>
      </c>
      <c r="F204" t="s">
        <v>169</v>
      </c>
      <c r="H204" s="70" t="s">
        <v>170</v>
      </c>
      <c r="I204" s="35">
        <v>140</v>
      </c>
      <c r="J204" s="70" t="s">
        <v>166</v>
      </c>
      <c r="K204" s="35">
        <v>77.209999999999994</v>
      </c>
      <c r="L204" s="71"/>
      <c r="M204" s="72">
        <v>24639.93</v>
      </c>
      <c r="N204" s="73">
        <v>1437</v>
      </c>
      <c r="O204" s="9">
        <v>100</v>
      </c>
      <c r="P204" s="37">
        <v>163.66</v>
      </c>
      <c r="Q204" s="69"/>
      <c r="R204" s="69"/>
    </row>
    <row r="205" spans="1:18" ht="14.4" customHeight="1">
      <c r="A205" s="33">
        <v>36</v>
      </c>
      <c r="B205" s="67">
        <v>31990</v>
      </c>
      <c r="C205" t="s">
        <v>195</v>
      </c>
      <c r="D205" s="35" t="s">
        <v>163</v>
      </c>
      <c r="E205" s="35" t="s">
        <v>168</v>
      </c>
      <c r="F205" s="35" t="s">
        <v>169</v>
      </c>
      <c r="G205" s="35" t="s">
        <v>196</v>
      </c>
      <c r="H205" s="70" t="s">
        <v>170</v>
      </c>
      <c r="I205" s="35">
        <v>183</v>
      </c>
      <c r="J205" s="36" t="s">
        <v>37</v>
      </c>
      <c r="K205">
        <v>100</v>
      </c>
      <c r="L205" s="35"/>
      <c r="M205" s="35">
        <v>45792.15</v>
      </c>
      <c r="N205">
        <v>1418</v>
      </c>
      <c r="O205" s="9">
        <v>100</v>
      </c>
      <c r="P205" s="37">
        <v>81770.67</v>
      </c>
    </row>
    <row r="206" spans="1:18" ht="14.4" customHeight="1">
      <c r="A206" s="33">
        <v>41</v>
      </c>
      <c r="B206" s="67">
        <v>32422</v>
      </c>
      <c r="C206" t="s">
        <v>195</v>
      </c>
      <c r="D206" s="35" t="s">
        <v>163</v>
      </c>
      <c r="E206" s="35" t="s">
        <v>168</v>
      </c>
      <c r="F206" s="35" t="s">
        <v>169</v>
      </c>
      <c r="G206" s="35" t="s">
        <v>196</v>
      </c>
      <c r="H206" s="70" t="s">
        <v>170</v>
      </c>
      <c r="I206" s="35">
        <v>183</v>
      </c>
      <c r="J206" s="36" t="s">
        <v>37</v>
      </c>
      <c r="K206">
        <v>100</v>
      </c>
      <c r="L206" s="35"/>
      <c r="M206" s="35">
        <v>49466.18</v>
      </c>
      <c r="N206">
        <v>1636</v>
      </c>
      <c r="O206" s="9">
        <v>100</v>
      </c>
      <c r="P206" s="37">
        <v>88773.4</v>
      </c>
    </row>
    <row r="207" spans="1:18" ht="14.4" customHeight="1">
      <c r="A207" s="33">
        <v>66</v>
      </c>
      <c r="B207" s="67">
        <v>34663</v>
      </c>
      <c r="C207" t="s">
        <v>195</v>
      </c>
      <c r="D207" s="35" t="s">
        <v>163</v>
      </c>
      <c r="E207" s="35" t="s">
        <v>168</v>
      </c>
      <c r="F207" s="35" t="s">
        <v>169</v>
      </c>
      <c r="G207" s="35" t="s">
        <v>196</v>
      </c>
      <c r="H207" s="70" t="s">
        <v>170</v>
      </c>
      <c r="I207" s="35">
        <v>183</v>
      </c>
      <c r="J207" s="36" t="s">
        <v>37</v>
      </c>
      <c r="K207">
        <v>100</v>
      </c>
      <c r="L207" s="35"/>
      <c r="M207" s="35">
        <v>45505.96</v>
      </c>
      <c r="N207">
        <v>1506</v>
      </c>
      <c r="O207" s="9">
        <v>100</v>
      </c>
      <c r="P207" s="37">
        <v>55049.55</v>
      </c>
    </row>
    <row r="208" spans="1:18" ht="14.4" customHeight="1">
      <c r="A208" s="33">
        <v>84</v>
      </c>
      <c r="B208" s="67">
        <v>35256</v>
      </c>
      <c r="C208" t="s">
        <v>195</v>
      </c>
      <c r="D208" s="35" t="s">
        <v>163</v>
      </c>
      <c r="E208" s="35" t="s">
        <v>168</v>
      </c>
      <c r="F208" s="35" t="s">
        <v>169</v>
      </c>
      <c r="G208" s="35" t="s">
        <v>196</v>
      </c>
      <c r="H208" s="70" t="s">
        <v>170</v>
      </c>
      <c r="I208" s="35">
        <v>183</v>
      </c>
      <c r="J208" s="36" t="s">
        <v>37</v>
      </c>
      <c r="K208">
        <v>100</v>
      </c>
      <c r="L208" s="35"/>
      <c r="M208" s="35">
        <v>46628.52</v>
      </c>
      <c r="N208">
        <v>1660</v>
      </c>
      <c r="O208" s="9">
        <v>100</v>
      </c>
      <c r="P208" s="37">
        <v>55835.54</v>
      </c>
    </row>
    <row r="209" spans="1:17" ht="14.4" customHeight="1">
      <c r="A209" s="33">
        <v>125</v>
      </c>
      <c r="B209" s="67">
        <v>36059</v>
      </c>
      <c r="C209" t="s">
        <v>195</v>
      </c>
      <c r="D209" s="35" t="s">
        <v>163</v>
      </c>
      <c r="E209" s="35" t="s">
        <v>168</v>
      </c>
      <c r="F209" s="35" t="s">
        <v>169</v>
      </c>
      <c r="G209" s="35" t="s">
        <v>196</v>
      </c>
      <c r="H209" s="70" t="s">
        <v>170</v>
      </c>
      <c r="I209" s="35">
        <v>183</v>
      </c>
      <c r="J209" s="36" t="s">
        <v>37</v>
      </c>
      <c r="K209">
        <v>100</v>
      </c>
      <c r="L209" s="35"/>
      <c r="M209" s="35">
        <v>43543.75</v>
      </c>
      <c r="N209">
        <v>1458</v>
      </c>
      <c r="O209" s="9">
        <v>100</v>
      </c>
      <c r="P209" s="37">
        <v>35212.339999999997</v>
      </c>
    </row>
    <row r="210" spans="1:17" ht="14.4" customHeight="1">
      <c r="A210" s="33">
        <v>126</v>
      </c>
      <c r="B210" s="67">
        <v>36059</v>
      </c>
      <c r="C210" t="s">
        <v>195</v>
      </c>
      <c r="D210" s="35" t="s">
        <v>163</v>
      </c>
      <c r="E210" s="35" t="s">
        <v>168</v>
      </c>
      <c r="F210" s="35" t="s">
        <v>169</v>
      </c>
      <c r="G210" s="35" t="s">
        <v>196</v>
      </c>
      <c r="H210" s="70" t="s">
        <v>170</v>
      </c>
      <c r="I210" s="35">
        <v>183</v>
      </c>
      <c r="J210" s="36" t="s">
        <v>37</v>
      </c>
      <c r="K210">
        <v>100</v>
      </c>
      <c r="L210" s="35"/>
      <c r="M210" s="35">
        <v>41986.68</v>
      </c>
      <c r="N210">
        <v>1326</v>
      </c>
      <c r="O210" s="9">
        <v>100</v>
      </c>
      <c r="P210" s="37">
        <v>47511.64</v>
      </c>
    </row>
    <row r="211" spans="1:17" ht="14.4" customHeight="1">
      <c r="A211" s="33">
        <v>136</v>
      </c>
      <c r="B211" s="67">
        <v>36060</v>
      </c>
      <c r="C211" t="s">
        <v>195</v>
      </c>
      <c r="D211" s="35" t="s">
        <v>163</v>
      </c>
      <c r="E211" s="35" t="s">
        <v>168</v>
      </c>
      <c r="F211" s="35" t="s">
        <v>169</v>
      </c>
      <c r="G211" s="35" t="s">
        <v>196</v>
      </c>
      <c r="H211" s="70" t="s">
        <v>170</v>
      </c>
      <c r="I211" s="35">
        <v>183</v>
      </c>
      <c r="J211" s="36" t="s">
        <v>37</v>
      </c>
      <c r="K211">
        <v>100</v>
      </c>
      <c r="L211" s="35"/>
      <c r="M211" s="35">
        <v>56339.23</v>
      </c>
      <c r="N211">
        <v>2417</v>
      </c>
      <c r="O211" s="9">
        <v>100</v>
      </c>
      <c r="P211" s="37">
        <v>38220.300000000003</v>
      </c>
    </row>
    <row r="212" spans="1:17" ht="14.4" customHeight="1">
      <c r="A212" s="33">
        <v>177</v>
      </c>
      <c r="B212" s="67">
        <v>37622</v>
      </c>
      <c r="C212" t="s">
        <v>195</v>
      </c>
      <c r="D212" s="35" t="s">
        <v>163</v>
      </c>
      <c r="E212" s="35" t="s">
        <v>197</v>
      </c>
      <c r="F212" s="35" t="s">
        <v>165</v>
      </c>
      <c r="G212" s="35" t="s">
        <v>196</v>
      </c>
      <c r="H212" s="70" t="s">
        <v>170</v>
      </c>
      <c r="I212" s="35">
        <v>210</v>
      </c>
      <c r="J212" s="36" t="s">
        <v>37</v>
      </c>
      <c r="K212">
        <v>100</v>
      </c>
      <c r="L212" s="76"/>
      <c r="M212" s="77">
        <v>34949.410000000003</v>
      </c>
      <c r="N212" s="69">
        <v>1378</v>
      </c>
      <c r="O212" s="9">
        <v>100</v>
      </c>
      <c r="P212" s="37">
        <v>23062.31</v>
      </c>
      <c r="Q212" s="69"/>
    </row>
    <row r="213" spans="1:17" ht="14.4" customHeight="1">
      <c r="A213" s="33">
        <v>178</v>
      </c>
      <c r="B213" s="67">
        <v>37628</v>
      </c>
      <c r="C213" t="s">
        <v>195</v>
      </c>
      <c r="D213" s="35" t="s">
        <v>163</v>
      </c>
      <c r="E213" s="35" t="s">
        <v>168</v>
      </c>
      <c r="F213" s="35" t="s">
        <v>169</v>
      </c>
      <c r="G213" s="35"/>
      <c r="H213" s="70" t="s">
        <v>170</v>
      </c>
      <c r="I213" s="35">
        <v>175</v>
      </c>
      <c r="J213" s="70" t="s">
        <v>166</v>
      </c>
      <c r="K213" s="76">
        <v>0.90769999999999995</v>
      </c>
      <c r="L213" s="76"/>
      <c r="M213" s="77">
        <v>21757.69</v>
      </c>
      <c r="N213" s="69">
        <v>600</v>
      </c>
      <c r="O213" s="9">
        <v>100</v>
      </c>
      <c r="P213" s="37">
        <v>42043.4</v>
      </c>
      <c r="Q213" s="69"/>
    </row>
    <row r="214" spans="1:17" ht="14.4" customHeight="1">
      <c r="A214" s="33">
        <v>179</v>
      </c>
      <c r="B214" s="67">
        <v>38261</v>
      </c>
      <c r="C214" t="s">
        <v>195</v>
      </c>
      <c r="D214" s="35" t="s">
        <v>163</v>
      </c>
      <c r="E214" s="35" t="s">
        <v>168</v>
      </c>
      <c r="F214" s="35" t="s">
        <v>169</v>
      </c>
      <c r="G214" s="35"/>
      <c r="H214" s="70" t="s">
        <v>170</v>
      </c>
      <c r="I214" s="35">
        <v>175</v>
      </c>
      <c r="J214" s="70" t="s">
        <v>166</v>
      </c>
      <c r="K214" s="76">
        <v>0.70250000000000001</v>
      </c>
      <c r="L214" s="76"/>
      <c r="M214" s="77">
        <v>17405.2</v>
      </c>
      <c r="N214" s="69">
        <v>765</v>
      </c>
      <c r="O214" s="9">
        <v>100</v>
      </c>
      <c r="P214" s="37">
        <v>6148.59</v>
      </c>
      <c r="Q214" s="69"/>
    </row>
    <row r="215" spans="1:17" ht="14.4" customHeight="1">
      <c r="A215" s="33">
        <v>210</v>
      </c>
      <c r="B215" s="67">
        <v>38961</v>
      </c>
      <c r="C215" t="s">
        <v>195</v>
      </c>
      <c r="D215" s="35" t="s">
        <v>163</v>
      </c>
      <c r="E215" s="35" t="s">
        <v>168</v>
      </c>
      <c r="F215" s="35" t="s">
        <v>169</v>
      </c>
      <c r="G215" s="35"/>
      <c r="H215" s="70" t="s">
        <v>170</v>
      </c>
      <c r="I215" s="35">
        <v>158</v>
      </c>
      <c r="J215" s="70" t="s">
        <v>166</v>
      </c>
      <c r="K215" s="76">
        <v>0.73839999999999995</v>
      </c>
      <c r="L215" s="76"/>
      <c r="M215" s="77">
        <v>26669.63</v>
      </c>
      <c r="N215" s="69">
        <v>1257</v>
      </c>
      <c r="O215" s="9">
        <v>100</v>
      </c>
      <c r="P215" s="37">
        <v>10518.89</v>
      </c>
      <c r="Q215" s="69"/>
    </row>
    <row r="216" spans="1:17" ht="14.4" customHeight="1">
      <c r="A216" s="33">
        <v>212</v>
      </c>
      <c r="B216" s="67">
        <v>38978</v>
      </c>
      <c r="C216" t="s">
        <v>195</v>
      </c>
      <c r="D216" s="35" t="s">
        <v>163</v>
      </c>
      <c r="E216" s="35" t="s">
        <v>168</v>
      </c>
      <c r="F216" s="35" t="s">
        <v>169</v>
      </c>
      <c r="G216" s="35"/>
      <c r="H216" s="70" t="s">
        <v>170</v>
      </c>
      <c r="I216" s="35">
        <v>158</v>
      </c>
      <c r="J216" s="70" t="s">
        <v>166</v>
      </c>
      <c r="K216" s="76">
        <v>0.74070000000000003</v>
      </c>
      <c r="L216" s="76"/>
      <c r="M216" s="77">
        <v>16872.830000000002</v>
      </c>
      <c r="N216" s="69">
        <v>718</v>
      </c>
      <c r="O216" s="9">
        <v>100</v>
      </c>
      <c r="P216" s="37">
        <v>11512.14</v>
      </c>
      <c r="Q216" s="69"/>
    </row>
    <row r="217" spans="1:17" ht="14.4" customHeight="1">
      <c r="A217" s="33">
        <v>218</v>
      </c>
      <c r="B217" s="67">
        <v>38978</v>
      </c>
      <c r="C217" t="s">
        <v>195</v>
      </c>
      <c r="D217" s="35" t="s">
        <v>163</v>
      </c>
      <c r="E217" s="35" t="s">
        <v>168</v>
      </c>
      <c r="F217" s="35" t="s">
        <v>169</v>
      </c>
      <c r="G217" s="35"/>
      <c r="H217" s="70" t="s">
        <v>170</v>
      </c>
      <c r="I217" s="35">
        <v>158</v>
      </c>
      <c r="J217" s="70" t="s">
        <v>166</v>
      </c>
      <c r="K217" s="76">
        <v>0.66920000000000002</v>
      </c>
      <c r="L217" s="76"/>
      <c r="M217" s="77">
        <v>25171.22</v>
      </c>
      <c r="N217" s="69">
        <v>994</v>
      </c>
      <c r="O217" s="9">
        <v>100</v>
      </c>
      <c r="P217" s="37">
        <v>21050.07</v>
      </c>
      <c r="Q217" s="69"/>
    </row>
    <row r="218" spans="1:17" ht="14.4" customHeight="1">
      <c r="A218" s="33">
        <v>220</v>
      </c>
      <c r="B218" s="67">
        <v>38978</v>
      </c>
      <c r="C218" t="s">
        <v>195</v>
      </c>
      <c r="D218" s="35" t="s">
        <v>163</v>
      </c>
      <c r="E218" s="35" t="s">
        <v>168</v>
      </c>
      <c r="F218" s="35" t="s">
        <v>169</v>
      </c>
      <c r="G218" s="35"/>
      <c r="H218" s="70" t="s">
        <v>170</v>
      </c>
      <c r="I218" s="35">
        <v>158</v>
      </c>
      <c r="J218" s="70" t="s">
        <v>166</v>
      </c>
      <c r="K218" s="76">
        <v>0.71530000000000005</v>
      </c>
      <c r="L218" s="76"/>
      <c r="M218" s="77">
        <v>20249.25</v>
      </c>
      <c r="N218" s="69">
        <v>838</v>
      </c>
      <c r="O218" s="9">
        <v>100</v>
      </c>
      <c r="P218" s="37">
        <v>15323.21</v>
      </c>
      <c r="Q218" s="69"/>
    </row>
    <row r="219" spans="1:17" ht="14.4" customHeight="1">
      <c r="A219" s="33">
        <v>221</v>
      </c>
      <c r="B219" s="67">
        <v>38978</v>
      </c>
      <c r="C219" t="s">
        <v>195</v>
      </c>
      <c r="D219" s="35" t="s">
        <v>163</v>
      </c>
      <c r="E219" s="35" t="s">
        <v>168</v>
      </c>
      <c r="F219" s="35" t="s">
        <v>169</v>
      </c>
      <c r="G219" s="35"/>
      <c r="H219" s="70" t="s">
        <v>170</v>
      </c>
      <c r="I219" s="35">
        <v>158</v>
      </c>
      <c r="J219" s="70" t="s">
        <v>166</v>
      </c>
      <c r="K219" s="76">
        <v>0.73580000000000001</v>
      </c>
      <c r="L219" s="76"/>
      <c r="M219" s="77">
        <v>17910.03</v>
      </c>
      <c r="N219" s="69">
        <v>725</v>
      </c>
      <c r="O219" s="9">
        <v>100</v>
      </c>
      <c r="P219" s="37">
        <v>12376.12</v>
      </c>
      <c r="Q219" s="69"/>
    </row>
    <row r="220" spans="1:17" ht="14.4" customHeight="1">
      <c r="A220" s="33">
        <v>222</v>
      </c>
      <c r="B220" s="67">
        <v>38978</v>
      </c>
      <c r="C220" t="s">
        <v>195</v>
      </c>
      <c r="D220" s="35" t="s">
        <v>163</v>
      </c>
      <c r="E220" s="35" t="s">
        <v>168</v>
      </c>
      <c r="F220" s="35" t="s">
        <v>169</v>
      </c>
      <c r="G220" s="35"/>
      <c r="H220" s="70" t="s">
        <v>170</v>
      </c>
      <c r="I220" s="35">
        <v>158</v>
      </c>
      <c r="J220" s="70" t="s">
        <v>166</v>
      </c>
      <c r="K220" s="76">
        <v>0.70079999999999998</v>
      </c>
      <c r="L220" s="76"/>
      <c r="M220" s="77">
        <v>19292.18</v>
      </c>
      <c r="N220" s="69">
        <v>844</v>
      </c>
      <c r="O220" s="9">
        <v>100</v>
      </c>
      <c r="P220" s="37">
        <v>15554.97</v>
      </c>
      <c r="Q220" s="69"/>
    </row>
    <row r="221" spans="1:17" ht="14.4" customHeight="1">
      <c r="A221" s="33">
        <v>224</v>
      </c>
      <c r="B221" s="67">
        <v>38978</v>
      </c>
      <c r="C221" t="s">
        <v>195</v>
      </c>
      <c r="D221" s="35" t="s">
        <v>163</v>
      </c>
      <c r="E221" s="35" t="s">
        <v>168</v>
      </c>
      <c r="F221" s="35" t="s">
        <v>169</v>
      </c>
      <c r="G221" s="35"/>
      <c r="H221" s="70" t="s">
        <v>170</v>
      </c>
      <c r="I221" s="35">
        <v>158</v>
      </c>
      <c r="J221" s="70" t="s">
        <v>166</v>
      </c>
      <c r="K221" s="76">
        <v>0.72219999999999995</v>
      </c>
      <c r="L221" s="76"/>
      <c r="M221" s="77">
        <v>18831.63</v>
      </c>
      <c r="N221" s="69">
        <v>715</v>
      </c>
      <c r="O221" s="9">
        <v>100</v>
      </c>
      <c r="P221" s="37">
        <v>9686.11</v>
      </c>
      <c r="Q221" s="69"/>
    </row>
    <row r="222" spans="1:17" ht="14.4" customHeight="1">
      <c r="A222" s="33">
        <v>238</v>
      </c>
      <c r="B222" s="67">
        <v>39706</v>
      </c>
      <c r="C222" t="s">
        <v>195</v>
      </c>
      <c r="D222" s="35" t="s">
        <v>163</v>
      </c>
      <c r="E222" s="35" t="s">
        <v>168</v>
      </c>
      <c r="F222" s="35" t="s">
        <v>169</v>
      </c>
      <c r="G222" s="35"/>
      <c r="H222" s="70" t="s">
        <v>170</v>
      </c>
      <c r="I222" s="35">
        <v>158</v>
      </c>
      <c r="J222" s="70" t="s">
        <v>166</v>
      </c>
      <c r="K222" s="76">
        <v>0.82799999999999996</v>
      </c>
      <c r="L222" s="76"/>
      <c r="M222" s="77">
        <v>18301.04</v>
      </c>
      <c r="N222" s="69">
        <v>703</v>
      </c>
      <c r="O222" s="9">
        <v>100</v>
      </c>
      <c r="P222" s="37">
        <v>8888.07</v>
      </c>
      <c r="Q222" s="69"/>
    </row>
    <row r="223" spans="1:17" ht="14.4" customHeight="1">
      <c r="A223" s="33">
        <v>244</v>
      </c>
      <c r="B223" s="67">
        <v>40072</v>
      </c>
      <c r="C223" t="s">
        <v>195</v>
      </c>
      <c r="D223" s="35" t="s">
        <v>163</v>
      </c>
      <c r="E223" s="35" t="s">
        <v>168</v>
      </c>
      <c r="F223" s="35" t="s">
        <v>169</v>
      </c>
      <c r="G223" s="35"/>
      <c r="H223" s="70" t="s">
        <v>170</v>
      </c>
      <c r="I223" s="35">
        <v>158</v>
      </c>
      <c r="J223" s="70" t="s">
        <v>166</v>
      </c>
      <c r="K223" s="76">
        <v>0.71360000000000001</v>
      </c>
      <c r="L223" s="76"/>
      <c r="M223" s="77">
        <v>17319.3</v>
      </c>
      <c r="N223" s="69">
        <v>617</v>
      </c>
      <c r="O223" s="9">
        <v>100</v>
      </c>
      <c r="P223" s="37">
        <v>11713.86</v>
      </c>
      <c r="Q223" s="69"/>
    </row>
    <row r="224" spans="1:17" ht="14.4" customHeight="1">
      <c r="A224" s="33">
        <v>247</v>
      </c>
      <c r="B224" s="67">
        <v>40080</v>
      </c>
      <c r="C224" t="s">
        <v>195</v>
      </c>
      <c r="D224" s="35" t="s">
        <v>163</v>
      </c>
      <c r="E224" s="35" t="s">
        <v>168</v>
      </c>
      <c r="F224" s="35" t="s">
        <v>169</v>
      </c>
      <c r="G224" s="35"/>
      <c r="H224" s="70" t="s">
        <v>170</v>
      </c>
      <c r="I224" s="35">
        <v>158</v>
      </c>
      <c r="J224" s="70" t="s">
        <v>166</v>
      </c>
      <c r="K224" s="76">
        <v>0.64759999999999995</v>
      </c>
      <c r="L224" s="76"/>
      <c r="M224" s="77">
        <v>15407.51</v>
      </c>
      <c r="N224" s="69">
        <v>730</v>
      </c>
      <c r="O224" s="9">
        <v>100</v>
      </c>
      <c r="P224" s="37">
        <v>7801.96</v>
      </c>
      <c r="Q224" s="69"/>
    </row>
    <row r="225" spans="1:18" ht="14.4" customHeight="1">
      <c r="A225" s="33">
        <v>248</v>
      </c>
      <c r="B225" s="67">
        <v>40441</v>
      </c>
      <c r="C225" t="s">
        <v>195</v>
      </c>
      <c r="D225" s="35" t="s">
        <v>163</v>
      </c>
      <c r="E225" s="35" t="s">
        <v>168</v>
      </c>
      <c r="F225" s="35" t="s">
        <v>169</v>
      </c>
      <c r="G225" s="35"/>
      <c r="H225" s="70" t="s">
        <v>170</v>
      </c>
      <c r="I225" s="35">
        <v>158</v>
      </c>
      <c r="J225" s="70" t="s">
        <v>166</v>
      </c>
      <c r="K225" s="76">
        <v>0.6431</v>
      </c>
      <c r="L225" s="76"/>
      <c r="M225" s="77">
        <v>16951.43</v>
      </c>
      <c r="N225" s="69">
        <v>745</v>
      </c>
      <c r="O225" s="9">
        <v>100</v>
      </c>
      <c r="P225" s="37">
        <v>8516.69</v>
      </c>
      <c r="Q225" s="69"/>
    </row>
    <row r="226" spans="1:18" ht="14.4" customHeight="1">
      <c r="A226" s="33">
        <v>250</v>
      </c>
      <c r="B226" s="67">
        <v>40801</v>
      </c>
      <c r="C226" t="s">
        <v>195</v>
      </c>
      <c r="D226" s="35" t="s">
        <v>163</v>
      </c>
      <c r="E226" s="35" t="s">
        <v>168</v>
      </c>
      <c r="F226" s="35" t="s">
        <v>169</v>
      </c>
      <c r="G226" s="35"/>
      <c r="H226" s="70" t="s">
        <v>170</v>
      </c>
      <c r="I226" s="35">
        <v>158</v>
      </c>
      <c r="J226" s="70" t="s">
        <v>166</v>
      </c>
      <c r="K226" s="76">
        <v>0.66869999999999996</v>
      </c>
      <c r="L226" s="76"/>
      <c r="M226" s="77">
        <v>35141.78</v>
      </c>
      <c r="N226" s="69">
        <v>1999</v>
      </c>
      <c r="O226" s="9">
        <v>100</v>
      </c>
      <c r="P226" s="37">
        <v>119.9</v>
      </c>
      <c r="Q226" s="69"/>
    </row>
    <row r="227" spans="1:18" ht="14.4" customHeight="1">
      <c r="A227" s="33">
        <v>256</v>
      </c>
      <c r="B227" s="67">
        <v>42369</v>
      </c>
      <c r="C227" t="s">
        <v>195</v>
      </c>
      <c r="D227" s="35" t="s">
        <v>176</v>
      </c>
      <c r="E227" s="35" t="s">
        <v>198</v>
      </c>
      <c r="F227" s="35" t="s">
        <v>189</v>
      </c>
      <c r="G227" s="35"/>
      <c r="H227" s="70"/>
      <c r="I227" s="35">
        <v>160</v>
      </c>
      <c r="J227" s="70" t="s">
        <v>166</v>
      </c>
      <c r="K227" s="76">
        <v>1</v>
      </c>
      <c r="L227" s="76"/>
      <c r="M227" s="77">
        <v>35710.5</v>
      </c>
      <c r="N227" s="69">
        <v>1672</v>
      </c>
      <c r="O227" s="9">
        <v>100</v>
      </c>
      <c r="P227" s="37">
        <v>4043.36</v>
      </c>
      <c r="Q227" s="69"/>
    </row>
    <row r="228" spans="1:18" ht="14.4" customHeight="1">
      <c r="A228" s="33">
        <v>257</v>
      </c>
      <c r="B228" s="67">
        <v>42736</v>
      </c>
      <c r="C228" t="s">
        <v>162</v>
      </c>
      <c r="D228" s="35" t="s">
        <v>171</v>
      </c>
      <c r="E228" s="35" t="s">
        <v>199</v>
      </c>
      <c r="F228" s="35" t="s">
        <v>193</v>
      </c>
      <c r="G228" s="35"/>
      <c r="H228" s="70"/>
      <c r="I228" s="35">
        <v>193</v>
      </c>
      <c r="J228" s="70" t="s">
        <v>166</v>
      </c>
      <c r="K228" s="76">
        <v>1</v>
      </c>
      <c r="L228" s="76"/>
      <c r="M228" s="77">
        <v>25420.19</v>
      </c>
      <c r="N228" s="69">
        <v>1195</v>
      </c>
      <c r="O228" s="9">
        <v>100</v>
      </c>
      <c r="P228" s="37">
        <v>6974.53</v>
      </c>
      <c r="Q228" s="69"/>
    </row>
    <row r="229" spans="1:18" ht="14.4" customHeight="1">
      <c r="A229" s="33">
        <v>258</v>
      </c>
      <c r="B229" s="67">
        <v>43101</v>
      </c>
      <c r="C229" t="s">
        <v>162</v>
      </c>
      <c r="D229" s="35" t="s">
        <v>171</v>
      </c>
      <c r="E229" s="35" t="s">
        <v>172</v>
      </c>
      <c r="F229" s="35" t="s">
        <v>190</v>
      </c>
      <c r="G229" s="35"/>
      <c r="H229" s="70"/>
      <c r="I229" s="35">
        <v>175</v>
      </c>
      <c r="J229" s="70" t="s">
        <v>166</v>
      </c>
      <c r="K229" s="76">
        <v>0.76919999999999999</v>
      </c>
      <c r="L229" s="76"/>
      <c r="M229" s="77">
        <v>10919.46</v>
      </c>
      <c r="N229" s="69">
        <v>568</v>
      </c>
      <c r="O229" s="9">
        <v>100</v>
      </c>
      <c r="P229" s="37">
        <v>1994.37</v>
      </c>
      <c r="Q229" s="69"/>
    </row>
    <row r="230" spans="1:18" ht="14.4" customHeight="1">
      <c r="A230" s="33">
        <v>259</v>
      </c>
      <c r="B230" s="67">
        <v>43731</v>
      </c>
      <c r="C230" t="s">
        <v>195</v>
      </c>
      <c r="D230" s="35" t="s">
        <v>163</v>
      </c>
      <c r="E230" s="35" t="s">
        <v>168</v>
      </c>
      <c r="F230" s="35" t="s">
        <v>169</v>
      </c>
      <c r="G230" s="35"/>
      <c r="H230" s="70" t="s">
        <v>170</v>
      </c>
      <c r="I230" s="35">
        <v>140</v>
      </c>
      <c r="J230" s="70" t="s">
        <v>166</v>
      </c>
      <c r="K230" s="76">
        <v>0.5</v>
      </c>
      <c r="L230" s="76"/>
      <c r="M230" s="77">
        <v>11162.52</v>
      </c>
      <c r="N230" s="69">
        <v>590</v>
      </c>
      <c r="O230" s="9">
        <v>100</v>
      </c>
      <c r="P230" s="37">
        <v>287.83</v>
      </c>
      <c r="Q230" s="69"/>
    </row>
    <row r="231" spans="1:18" ht="14.4" customHeight="1">
      <c r="A231" s="33">
        <v>260</v>
      </c>
      <c r="B231" s="67">
        <v>43750</v>
      </c>
      <c r="C231" t="s">
        <v>195</v>
      </c>
      <c r="D231" s="35" t="s">
        <v>163</v>
      </c>
      <c r="E231" s="35" t="s">
        <v>168</v>
      </c>
      <c r="F231" s="35" t="s">
        <v>169</v>
      </c>
      <c r="G231" s="35"/>
      <c r="H231" s="70" t="s">
        <v>170</v>
      </c>
      <c r="I231" s="35">
        <v>140</v>
      </c>
      <c r="J231" s="70" t="s">
        <v>166</v>
      </c>
      <c r="K231" s="76">
        <v>0.5</v>
      </c>
      <c r="L231" s="76"/>
      <c r="M231" s="77">
        <v>129637.82</v>
      </c>
      <c r="N231" s="69">
        <v>1841</v>
      </c>
      <c r="O231" s="9">
        <v>100</v>
      </c>
      <c r="P231" s="37">
        <v>14504.32</v>
      </c>
      <c r="Q231" s="69"/>
    </row>
    <row r="232" spans="1:18" ht="14.4" customHeight="1">
      <c r="A232" s="33">
        <v>261</v>
      </c>
      <c r="B232" s="67">
        <v>44197</v>
      </c>
      <c r="C232" t="s">
        <v>162</v>
      </c>
      <c r="D232" s="35" t="s">
        <v>200</v>
      </c>
      <c r="E232" s="35" t="s">
        <v>181</v>
      </c>
      <c r="F232" s="35" t="s">
        <v>182</v>
      </c>
      <c r="G232" s="35"/>
      <c r="H232" s="70"/>
      <c r="I232" s="35">
        <v>250</v>
      </c>
      <c r="J232" s="70" t="s">
        <v>166</v>
      </c>
      <c r="K232" s="76">
        <v>1</v>
      </c>
      <c r="L232" s="76"/>
      <c r="M232" s="77">
        <v>10977.79</v>
      </c>
      <c r="N232" s="69">
        <v>602</v>
      </c>
      <c r="O232" s="9">
        <v>100</v>
      </c>
      <c r="P232" s="37">
        <v>1.2</v>
      </c>
      <c r="Q232" s="69"/>
    </row>
    <row r="233" spans="1:18" ht="14.4" customHeight="1">
      <c r="A233" s="33">
        <v>262</v>
      </c>
      <c r="B233" s="67">
        <v>44466</v>
      </c>
      <c r="C233" t="s">
        <v>195</v>
      </c>
      <c r="D233" s="35" t="s">
        <v>163</v>
      </c>
      <c r="E233" s="35" t="s">
        <v>168</v>
      </c>
      <c r="F233" s="35" t="s">
        <v>169</v>
      </c>
      <c r="G233" s="35"/>
      <c r="H233" s="70" t="s">
        <v>170</v>
      </c>
      <c r="I233" s="35">
        <v>140</v>
      </c>
      <c r="J233" s="70" t="s">
        <v>166</v>
      </c>
      <c r="K233" s="76">
        <v>0.5</v>
      </c>
      <c r="L233" s="76"/>
      <c r="M233" s="77">
        <v>6447.73</v>
      </c>
      <c r="N233" s="69">
        <v>381</v>
      </c>
      <c r="O233" s="9">
        <v>100</v>
      </c>
      <c r="P233" s="37">
        <v>0</v>
      </c>
      <c r="Q233" s="69"/>
    </row>
    <row r="234" spans="1:18" ht="14.4" customHeight="1">
      <c r="A234" s="33">
        <v>263</v>
      </c>
      <c r="B234" s="67">
        <v>44466</v>
      </c>
      <c r="C234" t="s">
        <v>195</v>
      </c>
      <c r="D234" s="35" t="s">
        <v>163</v>
      </c>
      <c r="E234" s="35" t="s">
        <v>168</v>
      </c>
      <c r="F234" s="35" t="s">
        <v>169</v>
      </c>
      <c r="G234" s="35"/>
      <c r="H234" s="70" t="s">
        <v>170</v>
      </c>
      <c r="I234" s="35">
        <v>140</v>
      </c>
      <c r="J234" s="70" t="s">
        <v>201</v>
      </c>
      <c r="K234" s="76">
        <v>0.50760000000000005</v>
      </c>
      <c r="L234" s="76"/>
      <c r="M234" s="77">
        <v>4054.45</v>
      </c>
      <c r="N234" s="69">
        <v>233</v>
      </c>
      <c r="O234" s="9">
        <v>100</v>
      </c>
      <c r="P234" s="37">
        <v>185.02</v>
      </c>
      <c r="Q234" s="69"/>
    </row>
    <row r="235" spans="1:18" ht="14.4" customHeight="1">
      <c r="A235" s="33">
        <v>264</v>
      </c>
      <c r="B235" s="67">
        <v>44826</v>
      </c>
      <c r="C235" t="s">
        <v>195</v>
      </c>
      <c r="D235" s="35" t="s">
        <v>163</v>
      </c>
      <c r="E235" s="35" t="s">
        <v>168</v>
      </c>
      <c r="F235" s="35" t="s">
        <v>169</v>
      </c>
      <c r="G235" s="35"/>
      <c r="H235" s="70" t="s">
        <v>170</v>
      </c>
      <c r="I235" s="35">
        <v>140</v>
      </c>
      <c r="J235" s="70" t="s">
        <v>201</v>
      </c>
      <c r="K235" s="76">
        <v>0.5</v>
      </c>
      <c r="L235" s="35"/>
      <c r="M235" s="35"/>
    </row>
    <row r="236" spans="1:18">
      <c r="A236" s="78">
        <v>3</v>
      </c>
      <c r="B236" s="79">
        <v>36982</v>
      </c>
      <c r="C236" s="6" t="s">
        <v>33</v>
      </c>
      <c r="D236" s="6"/>
      <c r="E236" s="80" t="s">
        <v>202</v>
      </c>
      <c r="F236" s="80" t="s">
        <v>203</v>
      </c>
      <c r="G236" s="6"/>
      <c r="H236" s="80"/>
      <c r="I236" s="81" t="s">
        <v>204</v>
      </c>
      <c r="J236" s="80" t="s">
        <v>205</v>
      </c>
      <c r="K236" s="81" t="s">
        <v>120</v>
      </c>
      <c r="L236" s="81"/>
      <c r="M236" s="82">
        <v>65457.53</v>
      </c>
      <c r="N236" s="78">
        <v>1778.5</v>
      </c>
      <c r="O236" s="83">
        <v>0.9</v>
      </c>
      <c r="P236" s="18">
        <v>49325.79</v>
      </c>
      <c r="Q236" s="84" t="s">
        <v>206</v>
      </c>
      <c r="R236" s="85">
        <v>58911.777000000002</v>
      </c>
    </row>
    <row r="237" spans="1:18">
      <c r="A237" s="78">
        <v>5</v>
      </c>
      <c r="B237" s="79">
        <v>33085</v>
      </c>
      <c r="C237" s="6" t="s">
        <v>33</v>
      </c>
      <c r="D237" s="6"/>
      <c r="E237" s="80" t="s">
        <v>202</v>
      </c>
      <c r="F237" s="80" t="s">
        <v>203</v>
      </c>
      <c r="G237" s="6"/>
      <c r="H237" s="80"/>
      <c r="I237" s="81" t="s">
        <v>204</v>
      </c>
      <c r="J237" s="80" t="s">
        <v>205</v>
      </c>
      <c r="K237" s="81" t="s">
        <v>120</v>
      </c>
      <c r="L237" s="81"/>
      <c r="M237" s="82">
        <v>48965.69</v>
      </c>
      <c r="N237" s="78">
        <v>1649.5</v>
      </c>
      <c r="O237" s="83">
        <v>1</v>
      </c>
      <c r="P237" s="18">
        <v>74030.2</v>
      </c>
      <c r="Q237" s="16"/>
      <c r="R237" s="85">
        <v>48965.69</v>
      </c>
    </row>
    <row r="238" spans="1:18">
      <c r="A238" s="78">
        <v>7</v>
      </c>
      <c r="B238" s="79">
        <v>36739</v>
      </c>
      <c r="C238" s="6" t="s">
        <v>33</v>
      </c>
      <c r="D238" s="6"/>
      <c r="E238" s="80" t="s">
        <v>202</v>
      </c>
      <c r="F238" s="80" t="s">
        <v>203</v>
      </c>
      <c r="G238" s="6"/>
      <c r="H238" s="80"/>
      <c r="I238" s="81" t="s">
        <v>204</v>
      </c>
      <c r="J238" s="80" t="s">
        <v>205</v>
      </c>
      <c r="K238" s="81" t="s">
        <v>120</v>
      </c>
      <c r="L238" s="81"/>
      <c r="M238" s="82">
        <v>41497.57</v>
      </c>
      <c r="N238" s="78">
        <v>1643.17</v>
      </c>
      <c r="O238" s="83">
        <v>1</v>
      </c>
      <c r="P238" s="18">
        <v>48108.02</v>
      </c>
      <c r="Q238" s="16"/>
      <c r="R238" s="85">
        <v>41497.57</v>
      </c>
    </row>
    <row r="239" spans="1:18">
      <c r="A239" s="78">
        <v>9</v>
      </c>
      <c r="B239" s="79">
        <v>40664</v>
      </c>
      <c r="C239" s="6" t="s">
        <v>33</v>
      </c>
      <c r="D239" s="6"/>
      <c r="E239" s="80" t="s">
        <v>202</v>
      </c>
      <c r="F239" s="80" t="s">
        <v>203</v>
      </c>
      <c r="G239" s="6"/>
      <c r="H239" s="80"/>
      <c r="I239" s="81" t="s">
        <v>207</v>
      </c>
      <c r="J239" s="80" t="s">
        <v>205</v>
      </c>
      <c r="K239" s="81" t="s">
        <v>120</v>
      </c>
      <c r="L239" s="81"/>
      <c r="M239" s="82">
        <v>41207.42</v>
      </c>
      <c r="N239" s="78">
        <v>1827.83</v>
      </c>
      <c r="O239" s="83">
        <v>1</v>
      </c>
      <c r="P239" s="18">
        <v>27687.94</v>
      </c>
      <c r="Q239" s="16"/>
      <c r="R239" s="85">
        <v>41207.42</v>
      </c>
    </row>
    <row r="240" spans="1:18">
      <c r="A240" s="78">
        <v>10</v>
      </c>
      <c r="B240" s="79">
        <v>42368</v>
      </c>
      <c r="C240" s="6" t="s">
        <v>33</v>
      </c>
      <c r="D240" s="6"/>
      <c r="E240" s="80" t="s">
        <v>202</v>
      </c>
      <c r="F240" s="80" t="s">
        <v>203</v>
      </c>
      <c r="G240" s="6"/>
      <c r="H240" s="80"/>
      <c r="I240" s="81" t="s">
        <v>208</v>
      </c>
      <c r="J240" s="80" t="s">
        <v>205</v>
      </c>
      <c r="K240" s="81" t="s">
        <v>120</v>
      </c>
      <c r="L240" s="81"/>
      <c r="M240" s="82">
        <v>24340.06</v>
      </c>
      <c r="N240" s="78">
        <v>1387.83</v>
      </c>
      <c r="O240" s="83">
        <v>1</v>
      </c>
      <c r="P240" s="18">
        <v>11833.33</v>
      </c>
      <c r="Q240" s="16"/>
      <c r="R240" s="85">
        <v>24340.06</v>
      </c>
    </row>
    <row r="241" spans="1:18">
      <c r="A241" s="78">
        <v>11</v>
      </c>
      <c r="B241" s="79">
        <v>42736</v>
      </c>
      <c r="C241" s="6" t="s">
        <v>33</v>
      </c>
      <c r="D241" s="6"/>
      <c r="E241" s="80" t="s">
        <v>209</v>
      </c>
      <c r="F241" s="80" t="s">
        <v>209</v>
      </c>
      <c r="G241" s="6"/>
      <c r="H241" s="80"/>
      <c r="I241" s="81" t="s">
        <v>210</v>
      </c>
      <c r="J241" s="80" t="s">
        <v>205</v>
      </c>
      <c r="K241" s="81" t="s">
        <v>120</v>
      </c>
      <c r="L241" s="81"/>
      <c r="M241" s="82">
        <v>91584.92</v>
      </c>
      <c r="N241" s="78">
        <v>1869</v>
      </c>
      <c r="O241" s="83">
        <v>0.2</v>
      </c>
      <c r="P241" s="18">
        <v>27076.91</v>
      </c>
      <c r="Q241" s="16"/>
      <c r="R241" s="85">
        <v>18316.984</v>
      </c>
    </row>
    <row r="242" spans="1:18">
      <c r="A242" s="78">
        <v>12</v>
      </c>
      <c r="B242" s="79">
        <v>43070</v>
      </c>
      <c r="C242" s="6" t="s">
        <v>33</v>
      </c>
      <c r="D242" s="6"/>
      <c r="E242" s="80" t="s">
        <v>209</v>
      </c>
      <c r="F242" s="80" t="s">
        <v>209</v>
      </c>
      <c r="G242" s="6"/>
      <c r="H242" s="80"/>
      <c r="I242" s="81" t="s">
        <v>211</v>
      </c>
      <c r="J242" s="80" t="s">
        <v>205</v>
      </c>
      <c r="K242" s="81" t="s">
        <v>120</v>
      </c>
      <c r="L242" s="81"/>
      <c r="M242" s="82">
        <v>109933.69</v>
      </c>
      <c r="N242" s="78">
        <v>1923</v>
      </c>
      <c r="O242" s="83">
        <v>0.2</v>
      </c>
      <c r="P242" s="18">
        <v>18768.91</v>
      </c>
      <c r="Q242" s="16"/>
      <c r="R242" s="85">
        <v>21986.738000000001</v>
      </c>
    </row>
    <row r="243" spans="1:18">
      <c r="A243" s="78">
        <v>16</v>
      </c>
      <c r="B243" s="79">
        <v>44294</v>
      </c>
      <c r="C243" s="6" t="s">
        <v>212</v>
      </c>
      <c r="D243" s="6"/>
      <c r="E243" s="80" t="s">
        <v>213</v>
      </c>
      <c r="F243" s="80" t="s">
        <v>209</v>
      </c>
      <c r="G243" s="6"/>
      <c r="H243" s="80"/>
      <c r="I243" s="81" t="s">
        <v>210</v>
      </c>
      <c r="J243" s="80" t="s">
        <v>205</v>
      </c>
      <c r="K243" s="81" t="s">
        <v>214</v>
      </c>
      <c r="L243" s="81"/>
      <c r="M243" s="82">
        <v>21933.93</v>
      </c>
      <c r="N243" s="78">
        <v>916.25</v>
      </c>
      <c r="O243" s="83">
        <v>0.33</v>
      </c>
      <c r="P243" s="18">
        <v>1959.19</v>
      </c>
      <c r="Q243" s="16"/>
      <c r="R243" s="85">
        <v>7238.1969000000008</v>
      </c>
    </row>
    <row r="244" spans="1:18">
      <c r="A244" s="78">
        <v>24</v>
      </c>
      <c r="B244" s="79">
        <v>44581</v>
      </c>
      <c r="C244" s="6" t="s">
        <v>33</v>
      </c>
      <c r="D244" s="6"/>
      <c r="E244" s="80" t="s">
        <v>202</v>
      </c>
      <c r="F244" s="80" t="s">
        <v>203</v>
      </c>
      <c r="G244" s="6"/>
      <c r="H244" s="80"/>
      <c r="I244" s="81" t="s">
        <v>208</v>
      </c>
      <c r="J244" s="80" t="s">
        <v>205</v>
      </c>
      <c r="K244" s="81" t="s">
        <v>120</v>
      </c>
      <c r="L244" s="81"/>
      <c r="M244" s="82">
        <v>28062.53</v>
      </c>
      <c r="N244" s="78">
        <v>1876.75</v>
      </c>
      <c r="O244" s="83">
        <v>1</v>
      </c>
      <c r="P244" s="18">
        <v>1563.74</v>
      </c>
      <c r="Q244" s="16"/>
      <c r="R244" s="85">
        <v>28062.53</v>
      </c>
    </row>
    <row r="245" spans="1:18">
      <c r="A245" s="78">
        <v>27</v>
      </c>
      <c r="B245" s="79">
        <v>44581</v>
      </c>
      <c r="C245" s="6" t="s">
        <v>33</v>
      </c>
      <c r="D245" s="6"/>
      <c r="E245" s="80" t="s">
        <v>202</v>
      </c>
      <c r="F245" s="80" t="s">
        <v>203</v>
      </c>
      <c r="G245" s="6"/>
      <c r="H245" s="80"/>
      <c r="I245" s="81" t="s">
        <v>208</v>
      </c>
      <c r="J245" s="80" t="s">
        <v>215</v>
      </c>
      <c r="K245" s="81" t="s">
        <v>120</v>
      </c>
      <c r="L245" s="79">
        <v>44916</v>
      </c>
      <c r="M245" s="82">
        <f>20669.4+774.6+2683.01</f>
        <v>24127.010000000002</v>
      </c>
      <c r="N245" s="78">
        <v>1603.5</v>
      </c>
      <c r="O245" s="83">
        <v>1</v>
      </c>
      <c r="P245" s="18">
        <v>1311.12</v>
      </c>
      <c r="Q245" s="16"/>
      <c r="R245" s="85">
        <v>24127.010000000002</v>
      </c>
    </row>
    <row r="246" spans="1:18">
      <c r="A246" s="78">
        <v>28</v>
      </c>
      <c r="B246" s="79">
        <v>44581</v>
      </c>
      <c r="C246" s="6" t="s">
        <v>33</v>
      </c>
      <c r="D246" s="6"/>
      <c r="E246" s="80" t="s">
        <v>202</v>
      </c>
      <c r="F246" s="80" t="s">
        <v>203</v>
      </c>
      <c r="G246" s="6"/>
      <c r="H246" s="80"/>
      <c r="I246" s="81" t="s">
        <v>216</v>
      </c>
      <c r="J246" s="80" t="s">
        <v>215</v>
      </c>
      <c r="K246" s="81" t="s">
        <v>217</v>
      </c>
      <c r="L246" s="79">
        <v>44918</v>
      </c>
      <c r="M246" s="82">
        <v>21728.799999999999</v>
      </c>
      <c r="N246" s="78">
        <v>1229</v>
      </c>
      <c r="O246" s="83">
        <v>1</v>
      </c>
      <c r="P246" s="18">
        <v>1189.3</v>
      </c>
      <c r="Q246" s="16"/>
      <c r="R246" s="85">
        <v>21728.799999999999</v>
      </c>
    </row>
    <row r="247" spans="1:18">
      <c r="A247" s="78">
        <v>29</v>
      </c>
      <c r="B247" s="79">
        <v>44594</v>
      </c>
      <c r="C247" s="6" t="s">
        <v>33</v>
      </c>
      <c r="D247" s="6"/>
      <c r="E247" s="80" t="s">
        <v>202</v>
      </c>
      <c r="F247" s="80" t="s">
        <v>203</v>
      </c>
      <c r="G247" s="6"/>
      <c r="H247" s="80"/>
      <c r="I247" s="81" t="s">
        <v>208</v>
      </c>
      <c r="J247" s="80" t="s">
        <v>215</v>
      </c>
      <c r="K247" s="81" t="s">
        <v>217</v>
      </c>
      <c r="L247" s="79">
        <v>44918</v>
      </c>
      <c r="M247" s="82">
        <v>19729.55</v>
      </c>
      <c r="N247" s="78">
        <v>1223</v>
      </c>
      <c r="O247" s="83">
        <v>0.9</v>
      </c>
      <c r="P247" s="18">
        <v>1136.4000000000001</v>
      </c>
      <c r="Q247" s="16"/>
      <c r="R247" s="85">
        <v>17756.595000000001</v>
      </c>
    </row>
    <row r="248" spans="1:18">
      <c r="A248" s="78">
        <v>30</v>
      </c>
      <c r="B248" s="79">
        <v>44673</v>
      </c>
      <c r="C248" s="6" t="s">
        <v>33</v>
      </c>
      <c r="D248" s="6"/>
      <c r="E248" s="80" t="s">
        <v>202</v>
      </c>
      <c r="F248" s="80" t="s">
        <v>203</v>
      </c>
      <c r="G248" s="6"/>
      <c r="H248" s="80"/>
      <c r="I248" s="81" t="s">
        <v>208</v>
      </c>
      <c r="J248" s="80" t="s">
        <v>215</v>
      </c>
      <c r="K248" s="81" t="s">
        <v>217</v>
      </c>
      <c r="L248" s="79">
        <v>44918</v>
      </c>
      <c r="M248" s="82">
        <f>17335.45+618.68</f>
        <v>17954.13</v>
      </c>
      <c r="N248" s="78">
        <f>1023+58</f>
        <v>1081</v>
      </c>
      <c r="O248" s="83">
        <v>0.61</v>
      </c>
      <c r="P248" s="18">
        <v>950.18</v>
      </c>
      <c r="Q248" s="16"/>
      <c r="R248" s="85">
        <v>10952.0193</v>
      </c>
    </row>
    <row r="249" spans="1:18">
      <c r="A249" s="78">
        <v>33</v>
      </c>
      <c r="B249" s="79">
        <v>44879</v>
      </c>
      <c r="C249" s="6" t="s">
        <v>33</v>
      </c>
      <c r="D249" s="6"/>
      <c r="E249" s="80" t="s">
        <v>202</v>
      </c>
      <c r="F249" s="80" t="s">
        <v>218</v>
      </c>
      <c r="G249" s="6"/>
      <c r="H249" s="80"/>
      <c r="I249" s="81" t="s">
        <v>219</v>
      </c>
      <c r="J249" s="80" t="s">
        <v>220</v>
      </c>
      <c r="K249" s="81"/>
      <c r="L249" s="79">
        <v>45291</v>
      </c>
      <c r="M249" s="82">
        <v>2092.37</v>
      </c>
      <c r="N249" s="78">
        <v>203</v>
      </c>
      <c r="O249" s="83">
        <v>1</v>
      </c>
      <c r="P249" s="18">
        <v>110.2</v>
      </c>
      <c r="Q249" s="16"/>
      <c r="R249" s="85">
        <v>2092.37</v>
      </c>
    </row>
    <row r="250" spans="1:18">
      <c r="A250" s="78">
        <v>4</v>
      </c>
      <c r="B250" s="79">
        <v>37226</v>
      </c>
      <c r="C250" s="6" t="s">
        <v>33</v>
      </c>
      <c r="D250" s="6"/>
      <c r="E250" s="80" t="s">
        <v>202</v>
      </c>
      <c r="F250" s="80" t="s">
        <v>203</v>
      </c>
      <c r="G250" s="6"/>
      <c r="H250" s="80"/>
      <c r="I250" s="81" t="s">
        <v>221</v>
      </c>
      <c r="J250" s="80" t="s">
        <v>205</v>
      </c>
      <c r="K250" s="81" t="s">
        <v>120</v>
      </c>
      <c r="L250" s="81"/>
      <c r="M250" s="82">
        <v>39028.25</v>
      </c>
      <c r="N250" s="78">
        <v>1796.33</v>
      </c>
      <c r="O250" s="83">
        <v>0.9</v>
      </c>
      <c r="P250" s="86">
        <v>42140.31</v>
      </c>
      <c r="Q250" s="87"/>
      <c r="R250" s="85">
        <v>35125.425000000003</v>
      </c>
    </row>
    <row r="251" spans="1:18">
      <c r="A251" s="78">
        <v>8</v>
      </c>
      <c r="B251" s="79">
        <v>35324</v>
      </c>
      <c r="C251" s="6" t="s">
        <v>33</v>
      </c>
      <c r="D251" s="6"/>
      <c r="E251" s="80" t="s">
        <v>202</v>
      </c>
      <c r="F251" s="80" t="s">
        <v>203</v>
      </c>
      <c r="G251" s="6"/>
      <c r="H251" s="80"/>
      <c r="I251" s="81" t="s">
        <v>204</v>
      </c>
      <c r="J251" s="80" t="s">
        <v>205</v>
      </c>
      <c r="K251" s="81" t="s">
        <v>120</v>
      </c>
      <c r="L251" s="81"/>
      <c r="M251" s="82">
        <v>43507.040000000001</v>
      </c>
      <c r="N251" s="78">
        <v>1739.5</v>
      </c>
      <c r="O251" s="83">
        <v>0.9</v>
      </c>
      <c r="P251" s="86">
        <v>58042.92</v>
      </c>
      <c r="Q251" s="87"/>
      <c r="R251" s="85">
        <v>39156.336000000003</v>
      </c>
    </row>
    <row r="252" spans="1:18">
      <c r="A252" s="78">
        <v>14</v>
      </c>
      <c r="B252" s="79">
        <v>42618</v>
      </c>
      <c r="C252" s="6" t="s">
        <v>33</v>
      </c>
      <c r="D252" s="6"/>
      <c r="E252" s="80" t="s">
        <v>202</v>
      </c>
      <c r="F252" s="80" t="s">
        <v>222</v>
      </c>
      <c r="G252" s="6"/>
      <c r="H252" s="80"/>
      <c r="I252" s="81" t="s">
        <v>223</v>
      </c>
      <c r="J252" s="80" t="s">
        <v>205</v>
      </c>
      <c r="K252" s="81" t="s">
        <v>120</v>
      </c>
      <c r="L252" s="81"/>
      <c r="M252" s="82">
        <v>39340.400000000001</v>
      </c>
      <c r="N252" s="78">
        <v>2107</v>
      </c>
      <c r="O252" s="83">
        <v>0.5</v>
      </c>
      <c r="P252" s="86">
        <v>9629.9500000000007</v>
      </c>
      <c r="Q252" s="87"/>
      <c r="R252" s="85">
        <v>19670.2</v>
      </c>
    </row>
    <row r="253" spans="1:18">
      <c r="A253" s="78">
        <v>30</v>
      </c>
      <c r="B253" s="79">
        <v>44627</v>
      </c>
      <c r="C253" s="6" t="s">
        <v>33</v>
      </c>
      <c r="D253" s="6"/>
      <c r="E253" s="80" t="s">
        <v>202</v>
      </c>
      <c r="F253" s="80" t="s">
        <v>224</v>
      </c>
      <c r="G253" s="6"/>
      <c r="H253" s="80"/>
      <c r="I253" s="81" t="s">
        <v>223</v>
      </c>
      <c r="J253" s="80" t="s">
        <v>215</v>
      </c>
      <c r="K253" s="81"/>
      <c r="L253" s="79">
        <v>44635</v>
      </c>
      <c r="M253" s="82">
        <v>481.22</v>
      </c>
      <c r="N253" s="78">
        <v>56</v>
      </c>
      <c r="O253" s="83">
        <v>1</v>
      </c>
      <c r="P253" s="86">
        <v>0</v>
      </c>
      <c r="Q253" s="87"/>
      <c r="R253" s="85">
        <v>481.22</v>
      </c>
    </row>
    <row r="254" spans="1:18">
      <c r="A254" s="88">
        <v>8</v>
      </c>
      <c r="B254" s="89">
        <v>36078</v>
      </c>
      <c r="C254" s="88" t="s">
        <v>225</v>
      </c>
      <c r="D254" s="88" t="s">
        <v>226</v>
      </c>
      <c r="E254" s="88" t="s">
        <v>227</v>
      </c>
      <c r="F254" s="88" t="s">
        <v>228</v>
      </c>
      <c r="G254" s="88"/>
      <c r="H254" s="88"/>
      <c r="I254" s="88">
        <v>140</v>
      </c>
      <c r="J254" s="88" t="s">
        <v>20</v>
      </c>
      <c r="K254" s="88">
        <v>100</v>
      </c>
      <c r="L254" s="88"/>
      <c r="M254" s="88">
        <v>26036</v>
      </c>
      <c r="N254" s="88">
        <v>1729</v>
      </c>
      <c r="O254" s="83">
        <v>1</v>
      </c>
      <c r="P254" s="90">
        <v>1818</v>
      </c>
    </row>
    <row r="255" spans="1:18">
      <c r="A255" s="88">
        <v>11</v>
      </c>
      <c r="B255" s="91">
        <v>30468</v>
      </c>
      <c r="C255" s="88" t="s">
        <v>225</v>
      </c>
      <c r="D255" s="88" t="s">
        <v>229</v>
      </c>
      <c r="E255" s="88" t="s">
        <v>230</v>
      </c>
      <c r="F255" s="88" t="s">
        <v>228</v>
      </c>
      <c r="G255" s="88"/>
      <c r="H255" s="88"/>
      <c r="I255" s="88">
        <v>183</v>
      </c>
      <c r="J255" s="88" t="s">
        <v>20</v>
      </c>
      <c r="K255" s="88">
        <v>100</v>
      </c>
      <c r="L255" s="88"/>
      <c r="M255" s="88">
        <v>19181</v>
      </c>
      <c r="N255" s="88">
        <v>825</v>
      </c>
      <c r="O255" s="83">
        <v>1</v>
      </c>
      <c r="P255" s="90">
        <v>1234</v>
      </c>
    </row>
    <row r="256" spans="1:18">
      <c r="A256" s="88">
        <v>14</v>
      </c>
      <c r="B256" s="91">
        <v>34700</v>
      </c>
      <c r="C256" s="88" t="s">
        <v>225</v>
      </c>
      <c r="D256" s="88" t="s">
        <v>226</v>
      </c>
      <c r="E256" s="88" t="s">
        <v>230</v>
      </c>
      <c r="F256" s="88" t="s">
        <v>228</v>
      </c>
      <c r="G256" s="88"/>
      <c r="H256" s="88"/>
      <c r="I256" s="88">
        <v>183</v>
      </c>
      <c r="J256" s="88" t="s">
        <v>20</v>
      </c>
      <c r="K256" s="88">
        <v>100</v>
      </c>
      <c r="L256" s="88"/>
      <c r="M256" s="88">
        <v>31780</v>
      </c>
      <c r="N256" s="88">
        <v>1755</v>
      </c>
      <c r="O256" s="83">
        <v>1</v>
      </c>
      <c r="P256" s="90">
        <v>2183</v>
      </c>
    </row>
    <row r="257" spans="1:16">
      <c r="A257" s="88">
        <v>15</v>
      </c>
      <c r="B257" s="89">
        <v>37246</v>
      </c>
      <c r="C257" s="88" t="s">
        <v>225</v>
      </c>
      <c r="D257" s="88" t="s">
        <v>226</v>
      </c>
      <c r="E257" s="88" t="s">
        <v>231</v>
      </c>
      <c r="F257" s="88" t="s">
        <v>228</v>
      </c>
      <c r="G257" s="88"/>
      <c r="H257" s="88"/>
      <c r="I257" s="88">
        <v>175</v>
      </c>
      <c r="J257" s="88" t="s">
        <v>20</v>
      </c>
      <c r="K257" s="88">
        <v>100</v>
      </c>
      <c r="L257" s="88"/>
      <c r="M257" s="88">
        <v>30281</v>
      </c>
      <c r="N257" s="88">
        <v>1729</v>
      </c>
      <c r="O257" s="83">
        <v>1</v>
      </c>
      <c r="P257" s="90">
        <v>2062</v>
      </c>
    </row>
    <row r="258" spans="1:16">
      <c r="A258" s="88">
        <v>16</v>
      </c>
      <c r="B258" s="91">
        <v>38782</v>
      </c>
      <c r="C258" s="88" t="s">
        <v>225</v>
      </c>
      <c r="D258" s="88" t="s">
        <v>232</v>
      </c>
      <c r="E258" s="88" t="s">
        <v>231</v>
      </c>
      <c r="F258" s="88" t="s">
        <v>233</v>
      </c>
      <c r="G258" s="88"/>
      <c r="H258" s="88"/>
      <c r="I258" s="88">
        <v>175</v>
      </c>
      <c r="J258" s="88" t="s">
        <v>20</v>
      </c>
      <c r="K258" s="88">
        <v>53.85</v>
      </c>
      <c r="L258" s="88"/>
      <c r="M258" s="88">
        <v>14957</v>
      </c>
      <c r="N258" s="88">
        <v>906</v>
      </c>
      <c r="O258" s="88">
        <v>0</v>
      </c>
      <c r="P258" s="90">
        <v>1052</v>
      </c>
    </row>
    <row r="259" spans="1:16">
      <c r="A259" s="88">
        <v>41</v>
      </c>
      <c r="B259" s="89">
        <v>42674</v>
      </c>
      <c r="C259" s="88" t="s">
        <v>225</v>
      </c>
      <c r="D259" s="88" t="s">
        <v>226</v>
      </c>
      <c r="E259" s="88" t="s">
        <v>227</v>
      </c>
      <c r="F259" s="88" t="s">
        <v>234</v>
      </c>
      <c r="G259" s="88"/>
      <c r="H259" s="88"/>
      <c r="I259" s="88">
        <v>140</v>
      </c>
      <c r="J259" s="88" t="s">
        <v>20</v>
      </c>
      <c r="K259" s="88">
        <v>100</v>
      </c>
      <c r="L259" s="88"/>
      <c r="M259" s="88">
        <v>24257</v>
      </c>
      <c r="N259" s="88">
        <v>1787</v>
      </c>
      <c r="O259" s="83">
        <v>1</v>
      </c>
      <c r="P259" s="90">
        <v>1667</v>
      </c>
    </row>
    <row r="260" spans="1:16">
      <c r="A260" s="88">
        <v>45</v>
      </c>
      <c r="B260" s="91">
        <v>44745</v>
      </c>
      <c r="C260" s="88" t="s">
        <v>225</v>
      </c>
      <c r="D260" s="88" t="s">
        <v>226</v>
      </c>
      <c r="E260" s="88" t="s">
        <v>227</v>
      </c>
      <c r="F260" s="88" t="s">
        <v>228</v>
      </c>
      <c r="G260" s="88"/>
      <c r="H260" s="88"/>
      <c r="I260" s="88">
        <v>140</v>
      </c>
      <c r="J260" s="88" t="s">
        <v>25</v>
      </c>
      <c r="K260" s="88">
        <v>100</v>
      </c>
      <c r="L260" s="89">
        <v>44857</v>
      </c>
      <c r="M260" s="88">
        <v>1344</v>
      </c>
      <c r="N260" s="88">
        <v>117</v>
      </c>
      <c r="O260" s="83">
        <v>1</v>
      </c>
      <c r="P260" s="90">
        <v>67</v>
      </c>
    </row>
    <row r="261" spans="1:16" ht="16.8" customHeight="1">
      <c r="A261" s="33">
        <v>2</v>
      </c>
      <c r="B261">
        <v>32021</v>
      </c>
      <c r="C261" t="s">
        <v>235</v>
      </c>
      <c r="D261" s="35" t="s">
        <v>22</v>
      </c>
      <c r="E261" t="s">
        <v>236</v>
      </c>
      <c r="F261" t="s">
        <v>237</v>
      </c>
      <c r="G261" t="s">
        <v>238</v>
      </c>
      <c r="H261" s="36" t="s">
        <v>238</v>
      </c>
      <c r="I261">
        <v>183</v>
      </c>
      <c r="J261" s="36" t="s">
        <v>239</v>
      </c>
      <c r="K261" t="s">
        <v>240</v>
      </c>
      <c r="M261">
        <v>42846.76</v>
      </c>
      <c r="N261">
        <v>1703</v>
      </c>
      <c r="O261" s="33" t="s">
        <v>241</v>
      </c>
      <c r="P261" s="37">
        <v>69927.11</v>
      </c>
    </row>
    <row r="262" spans="1:16" ht="16.8" customHeight="1">
      <c r="A262" s="33">
        <v>4</v>
      </c>
      <c r="B262">
        <v>35643</v>
      </c>
      <c r="C262" t="s">
        <v>235</v>
      </c>
      <c r="D262" s="35" t="s">
        <v>22</v>
      </c>
      <c r="E262" t="s">
        <v>236</v>
      </c>
      <c r="F262" t="s">
        <v>237</v>
      </c>
      <c r="G262" t="s">
        <v>238</v>
      </c>
      <c r="H262" s="36" t="s">
        <v>238</v>
      </c>
      <c r="I262">
        <v>183</v>
      </c>
      <c r="J262" s="36" t="s">
        <v>239</v>
      </c>
      <c r="K262" t="s">
        <v>240</v>
      </c>
      <c r="M262">
        <v>42185.120000000003</v>
      </c>
      <c r="N262">
        <v>1748</v>
      </c>
      <c r="O262" s="33" t="s">
        <v>241</v>
      </c>
      <c r="P262" s="37">
        <v>54436.93</v>
      </c>
    </row>
    <row r="263" spans="1:16" ht="28.8">
      <c r="A263" s="33">
        <v>5</v>
      </c>
      <c r="B263">
        <v>35923</v>
      </c>
      <c r="C263" t="s">
        <v>235</v>
      </c>
      <c r="D263" s="35" t="s">
        <v>242</v>
      </c>
      <c r="E263" t="s">
        <v>243</v>
      </c>
      <c r="F263" t="s">
        <v>244</v>
      </c>
      <c r="G263" t="s">
        <v>238</v>
      </c>
      <c r="H263" s="36" t="s">
        <v>238</v>
      </c>
      <c r="I263">
        <v>175</v>
      </c>
      <c r="J263" s="36" t="s">
        <v>245</v>
      </c>
      <c r="K263" t="s">
        <v>246</v>
      </c>
      <c r="M263">
        <v>36187.65</v>
      </c>
      <c r="N263">
        <v>1445</v>
      </c>
      <c r="O263" s="33" t="s">
        <v>241</v>
      </c>
      <c r="P263" s="37">
        <v>48667.06</v>
      </c>
    </row>
    <row r="264" spans="1:16" ht="21" customHeight="1">
      <c r="A264" s="33">
        <v>7</v>
      </c>
      <c r="B264">
        <v>39539</v>
      </c>
      <c r="C264" t="s">
        <v>235</v>
      </c>
      <c r="D264" s="35" t="s">
        <v>247</v>
      </c>
      <c r="E264" t="s">
        <v>248</v>
      </c>
      <c r="F264" t="s">
        <v>247</v>
      </c>
      <c r="G264" t="s">
        <v>238</v>
      </c>
      <c r="H264" s="36" t="s">
        <v>238</v>
      </c>
      <c r="I264">
        <v>160</v>
      </c>
      <c r="J264" s="36" t="s">
        <v>239</v>
      </c>
      <c r="K264" t="s">
        <v>240</v>
      </c>
      <c r="M264">
        <v>39716.5</v>
      </c>
      <c r="N264">
        <v>1715</v>
      </c>
      <c r="O264" s="33" t="s">
        <v>241</v>
      </c>
      <c r="P264" s="37">
        <v>27350.75</v>
      </c>
    </row>
    <row r="265" spans="1:16" ht="28.8">
      <c r="A265" s="33">
        <v>8</v>
      </c>
      <c r="B265">
        <v>35923</v>
      </c>
      <c r="C265" t="s">
        <v>235</v>
      </c>
      <c r="D265" s="35" t="s">
        <v>22</v>
      </c>
      <c r="E265" t="s">
        <v>236</v>
      </c>
      <c r="F265" t="s">
        <v>237</v>
      </c>
      <c r="G265" t="s">
        <v>238</v>
      </c>
      <c r="H265" s="36" t="s">
        <v>238</v>
      </c>
      <c r="I265">
        <v>183</v>
      </c>
      <c r="J265" s="36" t="s">
        <v>239</v>
      </c>
      <c r="K265" t="s">
        <v>240</v>
      </c>
      <c r="M265">
        <v>40908.720000000001</v>
      </c>
      <c r="N265">
        <v>1670</v>
      </c>
      <c r="O265" s="33" t="s">
        <v>241</v>
      </c>
      <c r="P265" s="37">
        <v>18807.02</v>
      </c>
    </row>
    <row r="266" spans="1:16" ht="28.8">
      <c r="A266" s="33">
        <v>9</v>
      </c>
      <c r="B266">
        <v>36220</v>
      </c>
      <c r="C266" t="s">
        <v>235</v>
      </c>
      <c r="D266" s="35" t="s">
        <v>22</v>
      </c>
      <c r="E266" t="s">
        <v>236</v>
      </c>
      <c r="F266" t="s">
        <v>237</v>
      </c>
      <c r="G266" t="s">
        <v>238</v>
      </c>
      <c r="H266" s="36" t="s">
        <v>238</v>
      </c>
      <c r="I266">
        <v>183</v>
      </c>
      <c r="J266" s="36" t="s">
        <v>239</v>
      </c>
      <c r="K266" t="s">
        <v>240</v>
      </c>
      <c r="M266">
        <v>40994.120000000003</v>
      </c>
      <c r="N266">
        <v>1735</v>
      </c>
      <c r="O266" s="33" t="s">
        <v>241</v>
      </c>
      <c r="P266" s="37">
        <v>39762.9</v>
      </c>
    </row>
    <row r="267" spans="1:16" ht="28.8">
      <c r="A267" s="33">
        <v>10</v>
      </c>
      <c r="B267">
        <v>37211</v>
      </c>
      <c r="C267" t="s">
        <v>235</v>
      </c>
      <c r="D267" s="35" t="s">
        <v>22</v>
      </c>
      <c r="E267" t="s">
        <v>236</v>
      </c>
      <c r="F267" t="s">
        <v>237</v>
      </c>
      <c r="G267" t="s">
        <v>238</v>
      </c>
      <c r="H267" s="36" t="s">
        <v>238</v>
      </c>
      <c r="I267">
        <v>175</v>
      </c>
      <c r="J267" s="36" t="s">
        <v>239</v>
      </c>
      <c r="K267" t="s">
        <v>240</v>
      </c>
      <c r="M267">
        <v>40708.050000000003</v>
      </c>
      <c r="N267">
        <v>1839</v>
      </c>
      <c r="O267" s="33" t="s">
        <v>241</v>
      </c>
      <c r="P267" s="37">
        <v>43567.43</v>
      </c>
    </row>
    <row r="268" spans="1:16" ht="28.8">
      <c r="A268" s="33">
        <v>11</v>
      </c>
      <c r="B268">
        <v>37211</v>
      </c>
      <c r="C268" t="s">
        <v>235</v>
      </c>
      <c r="D268" s="35" t="s">
        <v>22</v>
      </c>
      <c r="E268" t="s">
        <v>236</v>
      </c>
      <c r="F268" t="s">
        <v>237</v>
      </c>
      <c r="G268" t="s">
        <v>238</v>
      </c>
      <c r="H268" s="36" t="s">
        <v>238</v>
      </c>
      <c r="I268">
        <v>183</v>
      </c>
      <c r="J268" s="36" t="s">
        <v>239</v>
      </c>
      <c r="K268" t="s">
        <v>240</v>
      </c>
      <c r="M268">
        <v>41995.28</v>
      </c>
      <c r="N268">
        <v>1819</v>
      </c>
      <c r="O268" s="33" t="s">
        <v>241</v>
      </c>
      <c r="P268" s="37">
        <v>38176.17</v>
      </c>
    </row>
    <row r="269" spans="1:16" ht="28.8">
      <c r="A269" s="33">
        <v>12</v>
      </c>
      <c r="B269">
        <v>37350</v>
      </c>
      <c r="C269" t="s">
        <v>235</v>
      </c>
      <c r="D269" s="35" t="s">
        <v>22</v>
      </c>
      <c r="E269" t="s">
        <v>236</v>
      </c>
      <c r="F269" t="s">
        <v>237</v>
      </c>
      <c r="G269" t="s">
        <v>238</v>
      </c>
      <c r="H269" s="36" t="s">
        <v>238</v>
      </c>
      <c r="I269">
        <v>175</v>
      </c>
      <c r="J269" s="36" t="s">
        <v>239</v>
      </c>
      <c r="K269" t="s">
        <v>240</v>
      </c>
      <c r="M269">
        <v>41589.82</v>
      </c>
      <c r="N269">
        <v>1683</v>
      </c>
      <c r="O269" s="33" t="s">
        <v>241</v>
      </c>
      <c r="P269" s="37">
        <v>40137.39</v>
      </c>
    </row>
    <row r="270" spans="1:16" ht="28.8">
      <c r="A270" s="33">
        <v>13</v>
      </c>
      <c r="B270">
        <v>37547</v>
      </c>
      <c r="C270" t="s">
        <v>235</v>
      </c>
      <c r="D270" s="35" t="s">
        <v>22</v>
      </c>
      <c r="E270" t="s">
        <v>236</v>
      </c>
      <c r="F270" t="s">
        <v>237</v>
      </c>
      <c r="G270" t="s">
        <v>238</v>
      </c>
      <c r="H270" s="36" t="s">
        <v>238</v>
      </c>
      <c r="I270">
        <v>175</v>
      </c>
      <c r="J270" s="36" t="s">
        <v>239</v>
      </c>
      <c r="K270" t="s">
        <v>240</v>
      </c>
      <c r="M270">
        <v>41140.14</v>
      </c>
      <c r="N270">
        <v>1741</v>
      </c>
      <c r="O270" s="33" t="s">
        <v>241</v>
      </c>
      <c r="P270" s="37">
        <v>30551.78</v>
      </c>
    </row>
    <row r="271" spans="1:16" ht="28.8">
      <c r="A271" s="33">
        <v>14</v>
      </c>
      <c r="B271">
        <v>38056</v>
      </c>
      <c r="C271" t="s">
        <v>235</v>
      </c>
      <c r="D271" s="35" t="s">
        <v>22</v>
      </c>
      <c r="E271" t="s">
        <v>236</v>
      </c>
      <c r="F271" t="s">
        <v>237</v>
      </c>
      <c r="G271" t="s">
        <v>238</v>
      </c>
      <c r="H271" s="36" t="s">
        <v>238</v>
      </c>
      <c r="I271">
        <v>175</v>
      </c>
      <c r="J271" s="36" t="s">
        <v>239</v>
      </c>
      <c r="K271" t="s">
        <v>240</v>
      </c>
      <c r="M271">
        <v>42686.33</v>
      </c>
      <c r="N271">
        <v>1800</v>
      </c>
      <c r="O271" s="33" t="s">
        <v>241</v>
      </c>
      <c r="P271" s="37">
        <v>37437.269999999997</v>
      </c>
    </row>
    <row r="272" spans="1:16" ht="28.8">
      <c r="A272" s="33">
        <v>15</v>
      </c>
      <c r="B272">
        <v>38065</v>
      </c>
      <c r="C272" t="s">
        <v>235</v>
      </c>
      <c r="D272" s="35" t="s">
        <v>22</v>
      </c>
      <c r="E272" t="s">
        <v>236</v>
      </c>
      <c r="F272" t="s">
        <v>237</v>
      </c>
      <c r="G272" t="s">
        <v>238</v>
      </c>
      <c r="H272" s="36" t="s">
        <v>238</v>
      </c>
      <c r="I272">
        <v>175</v>
      </c>
      <c r="J272" s="36" t="s">
        <v>239</v>
      </c>
      <c r="K272" t="s">
        <v>240</v>
      </c>
      <c r="M272">
        <v>40654.82</v>
      </c>
      <c r="N272">
        <v>1858</v>
      </c>
      <c r="O272" s="33" t="s">
        <v>241</v>
      </c>
      <c r="P272" s="37">
        <v>37327.410000000003</v>
      </c>
    </row>
    <row r="273" spans="1:16" ht="28.8">
      <c r="A273" s="33">
        <v>16</v>
      </c>
      <c r="B273">
        <v>38384</v>
      </c>
      <c r="C273" t="s">
        <v>235</v>
      </c>
      <c r="D273" s="35" t="s">
        <v>22</v>
      </c>
      <c r="E273" t="s">
        <v>236</v>
      </c>
      <c r="F273" t="s">
        <v>237</v>
      </c>
      <c r="G273" t="s">
        <v>238</v>
      </c>
      <c r="H273" s="36" t="s">
        <v>238</v>
      </c>
      <c r="I273">
        <v>175</v>
      </c>
      <c r="J273" s="36" t="s">
        <v>239</v>
      </c>
      <c r="K273" t="s">
        <v>240</v>
      </c>
      <c r="M273">
        <v>40407.29</v>
      </c>
      <c r="N273">
        <v>1833</v>
      </c>
      <c r="O273" s="33" t="s">
        <v>241</v>
      </c>
      <c r="P273" s="37">
        <v>36899.1</v>
      </c>
    </row>
    <row r="274" spans="1:16" ht="28.8">
      <c r="A274" s="33">
        <v>17</v>
      </c>
      <c r="B274">
        <v>38504</v>
      </c>
      <c r="C274" t="s">
        <v>235</v>
      </c>
      <c r="D274" s="35" t="s">
        <v>22</v>
      </c>
      <c r="E274" t="s">
        <v>236</v>
      </c>
      <c r="F274" t="s">
        <v>237</v>
      </c>
      <c r="G274" t="s">
        <v>238</v>
      </c>
      <c r="H274" s="36" t="s">
        <v>238</v>
      </c>
      <c r="I274">
        <v>175</v>
      </c>
      <c r="J274" s="36" t="s">
        <v>239</v>
      </c>
      <c r="K274" t="s">
        <v>240</v>
      </c>
      <c r="M274">
        <v>39451.589999999997</v>
      </c>
      <c r="N274">
        <v>1755</v>
      </c>
      <c r="O274" s="33" t="s">
        <v>241</v>
      </c>
      <c r="P274" s="37">
        <v>26362.49</v>
      </c>
    </row>
    <row r="275" spans="1:16" ht="28.8">
      <c r="A275" s="33">
        <v>25</v>
      </c>
      <c r="B275">
        <v>43657</v>
      </c>
      <c r="C275" t="s">
        <v>235</v>
      </c>
      <c r="D275" s="35" t="s">
        <v>242</v>
      </c>
      <c r="E275" t="s">
        <v>243</v>
      </c>
      <c r="F275" t="s">
        <v>213</v>
      </c>
      <c r="G275" t="s">
        <v>238</v>
      </c>
      <c r="H275" s="36" t="s">
        <v>238</v>
      </c>
      <c r="I275">
        <v>158</v>
      </c>
      <c r="J275" s="36" t="s">
        <v>239</v>
      </c>
      <c r="K275" t="s">
        <v>240</v>
      </c>
      <c r="M275">
        <v>34497.74</v>
      </c>
      <c r="N275">
        <v>1826</v>
      </c>
      <c r="O275" s="33" t="s">
        <v>241</v>
      </c>
      <c r="P275" s="37">
        <v>5222.82</v>
      </c>
    </row>
    <row r="276" spans="1:16" ht="28.8">
      <c r="A276" s="33">
        <v>37</v>
      </c>
      <c r="B276">
        <v>44117</v>
      </c>
      <c r="C276" t="s">
        <v>235</v>
      </c>
      <c r="D276" s="35" t="s">
        <v>242</v>
      </c>
      <c r="E276" t="s">
        <v>243</v>
      </c>
      <c r="F276" t="s">
        <v>249</v>
      </c>
      <c r="G276" t="s">
        <v>238</v>
      </c>
      <c r="H276" s="36" t="s">
        <v>238</v>
      </c>
      <c r="I276">
        <v>158</v>
      </c>
      <c r="J276" s="36" t="s">
        <v>245</v>
      </c>
      <c r="K276" t="s">
        <v>250</v>
      </c>
      <c r="M276">
        <v>12879.87</v>
      </c>
      <c r="N276">
        <v>515</v>
      </c>
      <c r="O276" s="33" t="s">
        <v>241</v>
      </c>
      <c r="P276" s="37">
        <v>2110.31</v>
      </c>
    </row>
    <row r="277" spans="1:16" ht="28.8">
      <c r="A277" s="33">
        <v>41</v>
      </c>
      <c r="B277">
        <v>44455</v>
      </c>
      <c r="C277" t="s">
        <v>235</v>
      </c>
      <c r="D277" s="35" t="s">
        <v>22</v>
      </c>
      <c r="E277" t="s">
        <v>236</v>
      </c>
      <c r="F277" t="s">
        <v>224</v>
      </c>
      <c r="G277" t="s">
        <v>238</v>
      </c>
      <c r="H277" s="36" t="s">
        <v>238</v>
      </c>
      <c r="I277">
        <v>140</v>
      </c>
      <c r="J277" s="36" t="s">
        <v>251</v>
      </c>
      <c r="K277" t="s">
        <v>240</v>
      </c>
      <c r="L277">
        <v>44723</v>
      </c>
      <c r="M277">
        <v>15496.38</v>
      </c>
      <c r="N277">
        <v>851</v>
      </c>
      <c r="O277" s="33" t="s">
        <v>241</v>
      </c>
    </row>
    <row r="278" spans="1:16" ht="28.8">
      <c r="A278" s="33">
        <v>42</v>
      </c>
      <c r="B278">
        <v>44629</v>
      </c>
      <c r="C278" t="s">
        <v>235</v>
      </c>
      <c r="D278" s="35" t="s">
        <v>22</v>
      </c>
      <c r="E278" t="s">
        <v>236</v>
      </c>
      <c r="F278" t="s">
        <v>224</v>
      </c>
      <c r="G278" t="s">
        <v>238</v>
      </c>
      <c r="H278" s="36" t="s">
        <v>238</v>
      </c>
      <c r="I278">
        <v>140</v>
      </c>
      <c r="J278" s="36" t="s">
        <v>251</v>
      </c>
      <c r="K278" t="s">
        <v>240</v>
      </c>
      <c r="L278">
        <v>44664</v>
      </c>
      <c r="M278">
        <v>4476.4399999999996</v>
      </c>
      <c r="N278">
        <v>201</v>
      </c>
      <c r="O278" s="33" t="s">
        <v>241</v>
      </c>
    </row>
    <row r="279" spans="1:16" ht="28.8">
      <c r="A279" s="33">
        <v>43</v>
      </c>
      <c r="B279">
        <v>44743</v>
      </c>
      <c r="C279" t="s">
        <v>235</v>
      </c>
      <c r="D279" s="35" t="s">
        <v>22</v>
      </c>
      <c r="E279" t="s">
        <v>236</v>
      </c>
      <c r="F279" t="s">
        <v>224</v>
      </c>
      <c r="G279" t="s">
        <v>238</v>
      </c>
      <c r="H279" s="36" t="s">
        <v>238</v>
      </c>
      <c r="I279">
        <v>140</v>
      </c>
      <c r="J279" s="36" t="s">
        <v>251</v>
      </c>
      <c r="K279" t="s">
        <v>240</v>
      </c>
      <c r="M279">
        <v>14025.11</v>
      </c>
      <c r="N279">
        <v>988</v>
      </c>
      <c r="O279" s="33" t="s">
        <v>241</v>
      </c>
      <c r="P279" s="37">
        <v>671.38</v>
      </c>
    </row>
    <row r="280" spans="1:16" ht="28.8">
      <c r="A280" s="33">
        <v>44</v>
      </c>
      <c r="B280">
        <v>45217</v>
      </c>
      <c r="C280" t="s">
        <v>235</v>
      </c>
      <c r="D280" s="35" t="s">
        <v>22</v>
      </c>
      <c r="E280" t="s">
        <v>236</v>
      </c>
      <c r="F280" t="s">
        <v>224</v>
      </c>
      <c r="G280" t="s">
        <v>238</v>
      </c>
      <c r="H280" s="36" t="s">
        <v>238</v>
      </c>
      <c r="I280">
        <v>140</v>
      </c>
      <c r="J280" s="36" t="s">
        <v>251</v>
      </c>
      <c r="K280" t="s">
        <v>240</v>
      </c>
      <c r="L280">
        <v>44917</v>
      </c>
      <c r="M280">
        <v>6838.91</v>
      </c>
      <c r="N280">
        <v>357</v>
      </c>
      <c r="O280" s="33" t="s">
        <v>241</v>
      </c>
    </row>
  </sheetData>
  <conditionalFormatting sqref="A103"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8C8E-9831-45F9-B321-58E67B3F5908}">
  <dimension ref="A1:P156"/>
  <sheetViews>
    <sheetView zoomScale="89" zoomScaleNormal="89" workbookViewId="0">
      <pane ySplit="1" topLeftCell="A132" activePane="bottomLeft" state="frozen"/>
      <selection pane="bottomLeft" activeCell="F164" sqref="F164"/>
    </sheetView>
  </sheetViews>
  <sheetFormatPr defaultRowHeight="14.4"/>
  <cols>
    <col min="1" max="1" width="30.21875" style="36" bestFit="1" customWidth="1"/>
    <col min="2" max="2" width="21" style="33" bestFit="1" customWidth="1"/>
    <col min="3" max="3" width="18.5546875" style="33" bestFit="1" customWidth="1"/>
    <col min="4" max="4" width="21" style="33" bestFit="1" customWidth="1"/>
    <col min="5" max="5" width="36.6640625" style="33" bestFit="1" customWidth="1"/>
    <col min="6" max="6" width="29.88671875" style="33" bestFit="1" customWidth="1"/>
    <col min="7" max="7" width="17.77734375" bestFit="1" customWidth="1"/>
    <col min="8" max="8" width="24.6640625" style="33" bestFit="1" customWidth="1"/>
    <col min="9" max="9" width="26.33203125" style="124" bestFit="1" customWidth="1"/>
    <col min="10" max="10" width="51.6640625" style="33" bestFit="1" customWidth="1"/>
    <col min="11" max="11" width="36.44140625" style="33" bestFit="1" customWidth="1"/>
    <col min="12" max="12" width="21.5546875" style="33" bestFit="1" customWidth="1"/>
    <col min="13" max="13" width="41.88671875" style="193" bestFit="1" customWidth="1"/>
    <col min="14" max="14" width="22.5546875" style="33" bestFit="1" customWidth="1"/>
    <col min="15" max="15" width="33.88671875" style="33" bestFit="1" customWidth="1"/>
    <col min="16" max="16" width="14.44140625" style="37" bestFit="1" customWidth="1"/>
  </cols>
  <sheetData>
    <row r="1" spans="1:16">
      <c r="A1" s="94" t="s">
        <v>0</v>
      </c>
      <c r="B1" s="92" t="s">
        <v>1</v>
      </c>
      <c r="C1" s="92" t="s">
        <v>2</v>
      </c>
      <c r="D1" s="186" t="s">
        <v>3</v>
      </c>
      <c r="E1" s="92" t="s">
        <v>4</v>
      </c>
      <c r="F1" s="92" t="s">
        <v>5</v>
      </c>
      <c r="G1" s="93" t="s">
        <v>6</v>
      </c>
      <c r="H1" s="92" t="s">
        <v>7</v>
      </c>
      <c r="I1" s="95" t="s">
        <v>8</v>
      </c>
      <c r="J1" s="92" t="s">
        <v>9</v>
      </c>
      <c r="K1" s="92" t="s">
        <v>10</v>
      </c>
      <c r="L1" s="92" t="s">
        <v>11</v>
      </c>
      <c r="M1" s="190" t="s">
        <v>12</v>
      </c>
      <c r="N1" s="92" t="s">
        <v>13</v>
      </c>
      <c r="O1" s="92" t="s">
        <v>14</v>
      </c>
      <c r="P1" s="96" t="s">
        <v>15</v>
      </c>
    </row>
    <row r="2" spans="1:16">
      <c r="A2" s="44">
        <v>34</v>
      </c>
      <c r="B2" s="115">
        <v>35979</v>
      </c>
      <c r="C2" s="97" t="s">
        <v>252</v>
      </c>
      <c r="D2" s="97" t="s">
        <v>253</v>
      </c>
      <c r="E2" s="97">
        <v>183</v>
      </c>
      <c r="F2" s="97" t="s">
        <v>254</v>
      </c>
      <c r="G2" s="43"/>
      <c r="H2" s="97"/>
      <c r="I2" s="122">
        <v>183</v>
      </c>
      <c r="J2" s="97" t="s">
        <v>37</v>
      </c>
      <c r="K2" s="97" t="s">
        <v>26</v>
      </c>
      <c r="L2" s="115"/>
      <c r="M2" s="191">
        <v>31936.2</v>
      </c>
      <c r="N2" s="98">
        <v>768</v>
      </c>
      <c r="O2" s="99" t="s">
        <v>255</v>
      </c>
      <c r="P2" s="50">
        <v>45258.43</v>
      </c>
    </row>
    <row r="3" spans="1:16">
      <c r="A3" s="44">
        <v>46</v>
      </c>
      <c r="B3" s="115">
        <v>36776</v>
      </c>
      <c r="C3" s="97" t="s">
        <v>252</v>
      </c>
      <c r="D3" s="97" t="s">
        <v>253</v>
      </c>
      <c r="E3" s="97">
        <v>175</v>
      </c>
      <c r="F3" s="97" t="s">
        <v>254</v>
      </c>
      <c r="G3" s="43"/>
      <c r="H3" s="97"/>
      <c r="I3" s="122">
        <v>175</v>
      </c>
      <c r="J3" s="97" t="s">
        <v>37</v>
      </c>
      <c r="K3" s="97" t="s">
        <v>26</v>
      </c>
      <c r="L3" s="115"/>
      <c r="M3" s="191">
        <v>29650.92</v>
      </c>
      <c r="N3" s="98">
        <v>807</v>
      </c>
      <c r="O3" s="99" t="s">
        <v>255</v>
      </c>
      <c r="P3" s="50">
        <v>47427.74</v>
      </c>
    </row>
    <row r="4" spans="1:16">
      <c r="A4" s="44">
        <v>83</v>
      </c>
      <c r="B4" s="115">
        <v>39275</v>
      </c>
      <c r="C4" s="97" t="s">
        <v>252</v>
      </c>
      <c r="D4" s="97" t="s">
        <v>253</v>
      </c>
      <c r="E4" s="97">
        <v>158</v>
      </c>
      <c r="F4" s="97" t="s">
        <v>254</v>
      </c>
      <c r="G4" s="43"/>
      <c r="H4" s="97"/>
      <c r="I4" s="122">
        <v>158</v>
      </c>
      <c r="J4" s="97" t="s">
        <v>37</v>
      </c>
      <c r="K4" s="97" t="s">
        <v>26</v>
      </c>
      <c r="L4" s="115"/>
      <c r="M4" s="191">
        <v>27360.720000000001</v>
      </c>
      <c r="N4" s="98">
        <v>781</v>
      </c>
      <c r="O4" s="99" t="s">
        <v>255</v>
      </c>
      <c r="P4" s="50">
        <v>31197.49</v>
      </c>
    </row>
    <row r="5" spans="1:16">
      <c r="A5" s="44">
        <v>106</v>
      </c>
      <c r="B5" s="115">
        <v>41295</v>
      </c>
      <c r="C5" s="97" t="s">
        <v>252</v>
      </c>
      <c r="D5" s="97" t="s">
        <v>253</v>
      </c>
      <c r="E5" s="97">
        <v>158</v>
      </c>
      <c r="F5" s="97" t="s">
        <v>254</v>
      </c>
      <c r="G5" s="43"/>
      <c r="H5" s="97"/>
      <c r="I5" s="122">
        <v>158</v>
      </c>
      <c r="J5" s="97" t="s">
        <v>37</v>
      </c>
      <c r="K5" s="97" t="s">
        <v>26</v>
      </c>
      <c r="L5" s="115"/>
      <c r="M5" s="191">
        <v>26473.38</v>
      </c>
      <c r="N5" s="98">
        <v>826.5</v>
      </c>
      <c r="O5" s="99" t="s">
        <v>255</v>
      </c>
      <c r="P5" s="50">
        <v>17435.04</v>
      </c>
    </row>
    <row r="6" spans="1:16">
      <c r="A6" s="44">
        <v>110</v>
      </c>
      <c r="B6" s="115">
        <v>41654</v>
      </c>
      <c r="C6" s="97" t="s">
        <v>252</v>
      </c>
      <c r="D6" s="97" t="s">
        <v>253</v>
      </c>
      <c r="E6" s="97">
        <v>140</v>
      </c>
      <c r="F6" s="97" t="s">
        <v>254</v>
      </c>
      <c r="G6" s="43"/>
      <c r="H6" s="97"/>
      <c r="I6" s="122">
        <v>140</v>
      </c>
      <c r="J6" s="97" t="s">
        <v>37</v>
      </c>
      <c r="K6" s="97" t="s">
        <v>26</v>
      </c>
      <c r="L6" s="115"/>
      <c r="M6" s="191">
        <v>22931.51</v>
      </c>
      <c r="N6" s="98">
        <v>566.5</v>
      </c>
      <c r="O6" s="99" t="s">
        <v>255</v>
      </c>
      <c r="P6" s="50">
        <v>15214.2</v>
      </c>
    </row>
    <row r="7" spans="1:16">
      <c r="A7" s="44">
        <v>109</v>
      </c>
      <c r="B7" s="115">
        <v>41654</v>
      </c>
      <c r="C7" s="97" t="s">
        <v>252</v>
      </c>
      <c r="D7" s="97" t="s">
        <v>253</v>
      </c>
      <c r="E7" s="97">
        <v>140</v>
      </c>
      <c r="F7" s="97" t="s">
        <v>254</v>
      </c>
      <c r="G7" s="43"/>
      <c r="H7" s="97"/>
      <c r="I7" s="122">
        <v>140</v>
      </c>
      <c r="J7" s="97" t="s">
        <v>37</v>
      </c>
      <c r="K7" s="97" t="s">
        <v>26</v>
      </c>
      <c r="L7" s="115"/>
      <c r="M7" s="191">
        <v>24006.9</v>
      </c>
      <c r="N7" s="98">
        <v>807</v>
      </c>
      <c r="O7" s="99" t="s">
        <v>255</v>
      </c>
      <c r="P7" s="50">
        <v>15032.94</v>
      </c>
    </row>
    <row r="8" spans="1:16">
      <c r="A8" s="44">
        <v>114</v>
      </c>
      <c r="B8" s="115">
        <v>42191</v>
      </c>
      <c r="C8" s="97" t="s">
        <v>252</v>
      </c>
      <c r="D8" s="97" t="s">
        <v>253</v>
      </c>
      <c r="E8" s="97">
        <v>140</v>
      </c>
      <c r="F8" s="97" t="s">
        <v>254</v>
      </c>
      <c r="G8" s="43"/>
      <c r="H8" s="97"/>
      <c r="I8" s="122">
        <v>140</v>
      </c>
      <c r="J8" s="97" t="s">
        <v>37</v>
      </c>
      <c r="K8" s="97" t="s">
        <v>26</v>
      </c>
      <c r="L8" s="115"/>
      <c r="M8" s="191">
        <v>23078.06</v>
      </c>
      <c r="N8" s="98">
        <v>592.5</v>
      </c>
      <c r="O8" s="99" t="s">
        <v>255</v>
      </c>
      <c r="P8" s="50">
        <v>6096.76</v>
      </c>
    </row>
    <row r="9" spans="1:16">
      <c r="A9" s="44">
        <v>122</v>
      </c>
      <c r="B9" s="115">
        <v>44106</v>
      </c>
      <c r="C9" s="97" t="s">
        <v>252</v>
      </c>
      <c r="D9" s="97" t="s">
        <v>253</v>
      </c>
      <c r="E9" s="97">
        <v>183</v>
      </c>
      <c r="F9" s="97" t="s">
        <v>254</v>
      </c>
      <c r="G9" s="43"/>
      <c r="H9" s="97"/>
      <c r="I9" s="122">
        <v>183</v>
      </c>
      <c r="J9" s="97" t="s">
        <v>37</v>
      </c>
      <c r="K9" s="97" t="s">
        <v>26</v>
      </c>
      <c r="L9" s="115"/>
      <c r="M9" s="191">
        <v>25940.59</v>
      </c>
      <c r="N9" s="98">
        <v>664</v>
      </c>
      <c r="O9" s="99" t="s">
        <v>255</v>
      </c>
      <c r="P9" s="50">
        <v>4305.41</v>
      </c>
    </row>
    <row r="10" spans="1:16">
      <c r="A10" s="44">
        <v>123</v>
      </c>
      <c r="B10" s="115">
        <v>44199</v>
      </c>
      <c r="C10" s="97" t="s">
        <v>252</v>
      </c>
      <c r="D10" s="97" t="s">
        <v>253</v>
      </c>
      <c r="E10" s="97">
        <v>183</v>
      </c>
      <c r="F10" s="97" t="s">
        <v>254</v>
      </c>
      <c r="G10" s="43"/>
      <c r="H10" s="97"/>
      <c r="I10" s="122">
        <v>183</v>
      </c>
      <c r="J10" s="97" t="s">
        <v>37</v>
      </c>
      <c r="K10" s="97" t="s">
        <v>26</v>
      </c>
      <c r="L10" s="115"/>
      <c r="M10" s="191">
        <v>27998.54</v>
      </c>
      <c r="N10" s="98">
        <v>800.5</v>
      </c>
      <c r="O10" s="99" t="s">
        <v>255</v>
      </c>
      <c r="P10" s="50">
        <v>3874.88</v>
      </c>
    </row>
    <row r="11" spans="1:16">
      <c r="A11" s="44">
        <v>84</v>
      </c>
      <c r="B11" s="115">
        <v>39275</v>
      </c>
      <c r="C11" s="97" t="s">
        <v>252</v>
      </c>
      <c r="D11" s="97" t="s">
        <v>253</v>
      </c>
      <c r="E11" s="97">
        <v>155</v>
      </c>
      <c r="F11" s="97" t="s">
        <v>213</v>
      </c>
      <c r="G11" s="43"/>
      <c r="H11" s="97"/>
      <c r="I11" s="122">
        <v>155</v>
      </c>
      <c r="J11" s="97" t="s">
        <v>37</v>
      </c>
      <c r="K11" s="97" t="s">
        <v>256</v>
      </c>
      <c r="L11" s="115"/>
      <c r="M11" s="191">
        <v>13981.55</v>
      </c>
      <c r="N11" s="98">
        <v>924</v>
      </c>
      <c r="O11" s="99" t="s">
        <v>257</v>
      </c>
      <c r="P11" s="50">
        <v>16061.49</v>
      </c>
    </row>
    <row r="12" spans="1:16">
      <c r="A12" s="44">
        <v>129</v>
      </c>
      <c r="B12" s="115">
        <v>44728</v>
      </c>
      <c r="C12" s="97" t="s">
        <v>252</v>
      </c>
      <c r="D12" s="97" t="s">
        <v>253</v>
      </c>
      <c r="E12" s="97">
        <v>140</v>
      </c>
      <c r="F12" s="97" t="s">
        <v>254</v>
      </c>
      <c r="G12" s="43"/>
      <c r="H12" s="97"/>
      <c r="I12" s="122">
        <v>140</v>
      </c>
      <c r="J12" s="97" t="s">
        <v>44</v>
      </c>
      <c r="K12" s="97" t="s">
        <v>26</v>
      </c>
      <c r="L12" s="115">
        <v>44804</v>
      </c>
      <c r="M12" s="191">
        <v>5106.5600000000004</v>
      </c>
      <c r="N12" s="98">
        <v>409.5</v>
      </c>
      <c r="O12" s="99" t="s">
        <v>255</v>
      </c>
      <c r="P12" s="50">
        <v>328.28</v>
      </c>
    </row>
    <row r="13" spans="1:16">
      <c r="A13" s="44">
        <v>130</v>
      </c>
      <c r="B13" s="115">
        <v>44741</v>
      </c>
      <c r="C13" s="97" t="s">
        <v>252</v>
      </c>
      <c r="D13" s="97" t="s">
        <v>253</v>
      </c>
      <c r="E13" s="97">
        <v>140</v>
      </c>
      <c r="F13" s="97" t="s">
        <v>254</v>
      </c>
      <c r="G13" s="43"/>
      <c r="H13" s="97"/>
      <c r="I13" s="122">
        <v>140</v>
      </c>
      <c r="J13" s="97" t="s">
        <v>44</v>
      </c>
      <c r="K13" s="97" t="s">
        <v>26</v>
      </c>
      <c r="L13" s="115">
        <v>44793</v>
      </c>
      <c r="M13" s="191">
        <v>3427.58</v>
      </c>
      <c r="N13" s="98">
        <v>299</v>
      </c>
      <c r="O13" s="99" t="s">
        <v>255</v>
      </c>
      <c r="P13" s="50">
        <v>213.86</v>
      </c>
    </row>
    <row r="14" spans="1:16">
      <c r="A14" s="44">
        <v>7</v>
      </c>
      <c r="B14" s="114">
        <v>33147</v>
      </c>
      <c r="C14" s="114" t="s">
        <v>258</v>
      </c>
      <c r="D14" s="101" t="s">
        <v>259</v>
      </c>
      <c r="E14" s="101">
        <v>183</v>
      </c>
      <c r="F14" s="101" t="s">
        <v>260</v>
      </c>
      <c r="G14" s="100"/>
      <c r="H14" s="101"/>
      <c r="I14" s="188">
        <v>183</v>
      </c>
      <c r="J14" s="101" t="s">
        <v>205</v>
      </c>
      <c r="K14" s="101">
        <v>100</v>
      </c>
      <c r="L14" s="101"/>
      <c r="M14" s="191">
        <v>37910.67</v>
      </c>
      <c r="N14" s="101">
        <v>1683.5</v>
      </c>
      <c r="O14" s="101"/>
      <c r="P14" s="50">
        <v>2064.91</v>
      </c>
    </row>
    <row r="15" spans="1:16">
      <c r="A15" s="44">
        <v>8</v>
      </c>
      <c r="B15" s="114">
        <v>33368</v>
      </c>
      <c r="C15" s="114" t="s">
        <v>258</v>
      </c>
      <c r="D15" s="101" t="s">
        <v>259</v>
      </c>
      <c r="E15" s="101">
        <v>183</v>
      </c>
      <c r="F15" s="101" t="s">
        <v>260</v>
      </c>
      <c r="G15" s="100"/>
      <c r="H15" s="101"/>
      <c r="I15" s="188">
        <v>183</v>
      </c>
      <c r="J15" s="101" t="s">
        <v>205</v>
      </c>
      <c r="K15" s="101">
        <v>100</v>
      </c>
      <c r="L15" s="101"/>
      <c r="M15" s="191">
        <v>37346.14</v>
      </c>
      <c r="N15" s="101">
        <v>1644.5</v>
      </c>
      <c r="O15" s="101"/>
      <c r="P15" s="50">
        <v>2060.46</v>
      </c>
    </row>
    <row r="16" spans="1:16">
      <c r="A16" s="44">
        <v>85</v>
      </c>
      <c r="B16" s="114">
        <v>41561</v>
      </c>
      <c r="C16" s="114" t="s">
        <v>258</v>
      </c>
      <c r="D16" s="101" t="s">
        <v>259</v>
      </c>
      <c r="E16" s="101">
        <v>205</v>
      </c>
      <c r="F16" s="101" t="s">
        <v>261</v>
      </c>
      <c r="G16" s="100"/>
      <c r="H16" s="101"/>
      <c r="I16" s="188">
        <v>205</v>
      </c>
      <c r="J16" s="101" t="s">
        <v>205</v>
      </c>
      <c r="K16" s="101">
        <v>76.930000000000007</v>
      </c>
      <c r="L16" s="101"/>
      <c r="M16" s="191">
        <v>30084.97</v>
      </c>
      <c r="N16" s="101">
        <v>1460</v>
      </c>
      <c r="O16" s="101"/>
      <c r="P16" s="50">
        <v>1605.8200000000002</v>
      </c>
    </row>
    <row r="17" spans="1:16">
      <c r="A17" s="44">
        <v>225</v>
      </c>
      <c r="B17" s="114">
        <v>43423</v>
      </c>
      <c r="C17" s="114" t="s">
        <v>258</v>
      </c>
      <c r="D17" s="101" t="s">
        <v>259</v>
      </c>
      <c r="E17" s="101">
        <v>140</v>
      </c>
      <c r="F17" s="101" t="s">
        <v>260</v>
      </c>
      <c r="G17" s="100"/>
      <c r="H17" s="101"/>
      <c r="I17" s="188">
        <v>140</v>
      </c>
      <c r="J17" s="101" t="s">
        <v>205</v>
      </c>
      <c r="K17" s="101">
        <v>100</v>
      </c>
      <c r="L17" s="101"/>
      <c r="M17" s="191">
        <v>27664.34</v>
      </c>
      <c r="N17" s="101">
        <v>1703</v>
      </c>
      <c r="O17" s="101"/>
      <c r="P17" s="50">
        <v>1506.9399999999998</v>
      </c>
    </row>
    <row r="18" spans="1:16">
      <c r="A18" s="44">
        <v>241</v>
      </c>
      <c r="B18" s="114">
        <v>43710</v>
      </c>
      <c r="C18" s="114" t="s">
        <v>258</v>
      </c>
      <c r="D18" s="101" t="s">
        <v>259</v>
      </c>
      <c r="E18" s="101">
        <v>140</v>
      </c>
      <c r="F18" s="101" t="s">
        <v>260</v>
      </c>
      <c r="G18" s="100"/>
      <c r="H18" s="101"/>
      <c r="I18" s="188">
        <v>140</v>
      </c>
      <c r="J18" s="101" t="s">
        <v>205</v>
      </c>
      <c r="K18" s="101">
        <v>76.930000000000007</v>
      </c>
      <c r="L18" s="101"/>
      <c r="M18" s="191">
        <v>22117.58</v>
      </c>
      <c r="N18" s="101">
        <v>1370</v>
      </c>
      <c r="O18" s="101"/>
      <c r="P18" s="50">
        <v>1158.8599999999999</v>
      </c>
    </row>
    <row r="19" spans="1:16">
      <c r="A19" s="44">
        <v>242</v>
      </c>
      <c r="B19" s="114">
        <v>43714</v>
      </c>
      <c r="C19" s="114" t="s">
        <v>258</v>
      </c>
      <c r="D19" s="101" t="s">
        <v>259</v>
      </c>
      <c r="E19" s="101">
        <v>140</v>
      </c>
      <c r="F19" s="101" t="s">
        <v>260</v>
      </c>
      <c r="G19" s="100"/>
      <c r="H19" s="101"/>
      <c r="I19" s="188">
        <v>140</v>
      </c>
      <c r="J19" s="101" t="s">
        <v>205</v>
      </c>
      <c r="K19" s="101">
        <v>76.92</v>
      </c>
      <c r="L19" s="101"/>
      <c r="M19" s="191">
        <v>22650.620000000003</v>
      </c>
      <c r="N19" s="101">
        <v>1426</v>
      </c>
      <c r="O19" s="101"/>
      <c r="P19" s="50">
        <v>1158.8800000000001</v>
      </c>
    </row>
    <row r="20" spans="1:16">
      <c r="A20" s="44">
        <v>247</v>
      </c>
      <c r="B20" s="114">
        <v>43720</v>
      </c>
      <c r="C20" s="114" t="s">
        <v>258</v>
      </c>
      <c r="D20" s="101" t="s">
        <v>259</v>
      </c>
      <c r="E20" s="101">
        <v>140</v>
      </c>
      <c r="F20" s="101" t="s">
        <v>260</v>
      </c>
      <c r="G20" s="100"/>
      <c r="H20" s="101"/>
      <c r="I20" s="188">
        <v>140</v>
      </c>
      <c r="J20" s="101" t="s">
        <v>205</v>
      </c>
      <c r="K20" s="101">
        <v>76.930000000000007</v>
      </c>
      <c r="L20" s="101"/>
      <c r="M20" s="191">
        <v>23551.46</v>
      </c>
      <c r="N20" s="101">
        <v>1365</v>
      </c>
      <c r="O20" s="101"/>
      <c r="P20" s="50">
        <v>1158.73</v>
      </c>
    </row>
    <row r="21" spans="1:16">
      <c r="A21" s="44">
        <v>285</v>
      </c>
      <c r="B21" s="114">
        <v>44578</v>
      </c>
      <c r="C21" s="114" t="s">
        <v>258</v>
      </c>
      <c r="D21" s="101" t="s">
        <v>259</v>
      </c>
      <c r="E21" s="101">
        <v>140</v>
      </c>
      <c r="F21" s="101" t="s">
        <v>262</v>
      </c>
      <c r="G21" s="100"/>
      <c r="H21" s="101"/>
      <c r="I21" s="188">
        <v>140</v>
      </c>
      <c r="J21" s="101" t="s">
        <v>215</v>
      </c>
      <c r="K21" s="101">
        <v>61.54</v>
      </c>
      <c r="L21" s="114">
        <v>44722</v>
      </c>
      <c r="M21" s="191">
        <v>6190.12</v>
      </c>
      <c r="N21" s="101">
        <v>400</v>
      </c>
      <c r="O21" s="114"/>
      <c r="P21" s="50">
        <v>328.83</v>
      </c>
    </row>
    <row r="22" spans="1:16">
      <c r="A22" s="44">
        <v>286</v>
      </c>
      <c r="B22" s="114">
        <v>44578</v>
      </c>
      <c r="C22" s="114" t="s">
        <v>258</v>
      </c>
      <c r="D22" s="101" t="s">
        <v>259</v>
      </c>
      <c r="E22" s="101">
        <v>140</v>
      </c>
      <c r="F22" s="101" t="s">
        <v>262</v>
      </c>
      <c r="G22" s="100"/>
      <c r="H22" s="101"/>
      <c r="I22" s="188">
        <v>140</v>
      </c>
      <c r="J22" s="101" t="s">
        <v>215</v>
      </c>
      <c r="K22" s="101">
        <v>76.930000000000007</v>
      </c>
      <c r="L22" s="114">
        <v>44725</v>
      </c>
      <c r="M22" s="191">
        <v>10013.1</v>
      </c>
      <c r="N22" s="101">
        <v>590</v>
      </c>
      <c r="O22" s="114"/>
      <c r="P22" s="50">
        <v>466.82</v>
      </c>
    </row>
    <row r="23" spans="1:16">
      <c r="A23" s="44">
        <v>287</v>
      </c>
      <c r="B23" s="114">
        <v>44578</v>
      </c>
      <c r="C23" s="114" t="s">
        <v>258</v>
      </c>
      <c r="D23" s="101" t="s">
        <v>259</v>
      </c>
      <c r="E23" s="101">
        <v>140</v>
      </c>
      <c r="F23" s="101" t="s">
        <v>262</v>
      </c>
      <c r="G23" s="100"/>
      <c r="H23" s="101"/>
      <c r="I23" s="188">
        <v>140</v>
      </c>
      <c r="J23" s="101" t="s">
        <v>215</v>
      </c>
      <c r="K23" s="101">
        <v>76.930000000000007</v>
      </c>
      <c r="L23" s="114">
        <v>44722</v>
      </c>
      <c r="M23" s="191">
        <v>9392.35</v>
      </c>
      <c r="N23" s="101">
        <v>550</v>
      </c>
      <c r="O23" s="114"/>
      <c r="P23" s="50">
        <v>459.05</v>
      </c>
    </row>
    <row r="24" spans="1:16">
      <c r="A24" s="44">
        <v>288</v>
      </c>
      <c r="B24" s="114">
        <v>44593</v>
      </c>
      <c r="C24" s="114" t="s">
        <v>258</v>
      </c>
      <c r="D24" s="101" t="s">
        <v>259</v>
      </c>
      <c r="E24" s="101">
        <v>140</v>
      </c>
      <c r="F24" s="101" t="s">
        <v>262</v>
      </c>
      <c r="G24" s="100"/>
      <c r="H24" s="101"/>
      <c r="I24" s="188">
        <v>140</v>
      </c>
      <c r="J24" s="101" t="s">
        <v>215</v>
      </c>
      <c r="K24" s="101">
        <v>61.54</v>
      </c>
      <c r="L24" s="114">
        <v>44724</v>
      </c>
      <c r="M24" s="191">
        <v>6546.08</v>
      </c>
      <c r="N24" s="101">
        <v>436</v>
      </c>
      <c r="O24" s="114"/>
      <c r="P24" s="50">
        <v>331.26</v>
      </c>
    </row>
    <row r="25" spans="1:16">
      <c r="A25" s="44">
        <v>289</v>
      </c>
      <c r="B25" s="114">
        <v>44608</v>
      </c>
      <c r="C25" s="114" t="s">
        <v>258</v>
      </c>
      <c r="D25" s="101" t="s">
        <v>259</v>
      </c>
      <c r="E25" s="101">
        <v>140</v>
      </c>
      <c r="F25" s="101" t="s">
        <v>262</v>
      </c>
      <c r="G25" s="100"/>
      <c r="H25" s="101"/>
      <c r="I25" s="188">
        <v>140</v>
      </c>
      <c r="J25" s="101" t="s">
        <v>215</v>
      </c>
      <c r="K25" s="101">
        <v>61.54</v>
      </c>
      <c r="L25" s="114">
        <v>44636</v>
      </c>
      <c r="M25" s="191">
        <v>1406.1</v>
      </c>
      <c r="N25" s="101">
        <v>92</v>
      </c>
      <c r="O25" s="114"/>
      <c r="P25" s="50">
        <v>73.58</v>
      </c>
    </row>
    <row r="26" spans="1:16">
      <c r="A26" s="44">
        <v>290</v>
      </c>
      <c r="B26" s="114">
        <v>44631</v>
      </c>
      <c r="C26" s="114" t="s">
        <v>258</v>
      </c>
      <c r="D26" s="101" t="s">
        <v>259</v>
      </c>
      <c r="E26" s="101">
        <v>140</v>
      </c>
      <c r="F26" s="101" t="s">
        <v>262</v>
      </c>
      <c r="G26" s="100"/>
      <c r="H26" s="101"/>
      <c r="I26" s="188">
        <v>140</v>
      </c>
      <c r="J26" s="101" t="s">
        <v>215</v>
      </c>
      <c r="K26" s="101">
        <v>100</v>
      </c>
      <c r="L26" s="114">
        <v>44631</v>
      </c>
      <c r="M26" s="191">
        <v>61.29</v>
      </c>
      <c r="N26" s="101">
        <v>6.5</v>
      </c>
      <c r="O26" s="114"/>
      <c r="P26" s="50">
        <v>0</v>
      </c>
    </row>
    <row r="27" spans="1:16">
      <c r="A27" s="44">
        <v>291</v>
      </c>
      <c r="B27" s="114">
        <v>44631</v>
      </c>
      <c r="C27" s="114" t="s">
        <v>258</v>
      </c>
      <c r="D27" s="101" t="s">
        <v>259</v>
      </c>
      <c r="E27" s="101">
        <v>140</v>
      </c>
      <c r="F27" s="101" t="s">
        <v>262</v>
      </c>
      <c r="G27" s="100"/>
      <c r="H27" s="101"/>
      <c r="I27" s="188">
        <v>140</v>
      </c>
      <c r="J27" s="101" t="s">
        <v>215</v>
      </c>
      <c r="K27" s="101">
        <v>100</v>
      </c>
      <c r="L27" s="114">
        <v>44631</v>
      </c>
      <c r="M27" s="191">
        <v>61.29</v>
      </c>
      <c r="N27" s="101">
        <v>6.5</v>
      </c>
      <c r="O27" s="114"/>
      <c r="P27" s="50">
        <v>0</v>
      </c>
    </row>
    <row r="28" spans="1:16">
      <c r="A28" s="44">
        <v>292</v>
      </c>
      <c r="B28" s="114">
        <v>44671</v>
      </c>
      <c r="C28" s="114" t="s">
        <v>258</v>
      </c>
      <c r="D28" s="101" t="s">
        <v>259</v>
      </c>
      <c r="E28" s="101">
        <v>140</v>
      </c>
      <c r="F28" s="101" t="s">
        <v>262</v>
      </c>
      <c r="G28" s="100"/>
      <c r="H28" s="101"/>
      <c r="I28" s="188">
        <v>140</v>
      </c>
      <c r="J28" s="101" t="s">
        <v>215</v>
      </c>
      <c r="K28" s="101">
        <v>61.54</v>
      </c>
      <c r="L28" s="114">
        <v>44712</v>
      </c>
      <c r="M28" s="191">
        <v>1933.22</v>
      </c>
      <c r="N28" s="101">
        <v>140</v>
      </c>
      <c r="O28" s="114"/>
      <c r="P28" s="50">
        <v>99.47</v>
      </c>
    </row>
    <row r="29" spans="1:16">
      <c r="A29" s="44">
        <v>295</v>
      </c>
      <c r="B29" s="114">
        <v>44739</v>
      </c>
      <c r="C29" s="114" t="s">
        <v>258</v>
      </c>
      <c r="D29" s="101" t="s">
        <v>259</v>
      </c>
      <c r="E29" s="101">
        <v>140</v>
      </c>
      <c r="F29" s="101" t="s">
        <v>262</v>
      </c>
      <c r="G29" s="100"/>
      <c r="H29" s="101"/>
      <c r="I29" s="188">
        <v>140</v>
      </c>
      <c r="J29" s="101" t="s">
        <v>215</v>
      </c>
      <c r="K29" s="101">
        <v>76.930000000000007</v>
      </c>
      <c r="L29" s="114">
        <v>44772</v>
      </c>
      <c r="M29" s="191">
        <v>1975.72</v>
      </c>
      <c r="N29" s="101">
        <v>150</v>
      </c>
      <c r="O29" s="114"/>
      <c r="P29" s="50">
        <v>106.92</v>
      </c>
    </row>
    <row r="30" spans="1:16">
      <c r="A30" s="44">
        <v>300</v>
      </c>
      <c r="B30" s="114">
        <v>44812</v>
      </c>
      <c r="C30" s="114" t="s">
        <v>258</v>
      </c>
      <c r="D30" s="101" t="s">
        <v>259</v>
      </c>
      <c r="E30" s="101">
        <v>140</v>
      </c>
      <c r="F30" s="101" t="s">
        <v>262</v>
      </c>
      <c r="G30" s="100"/>
      <c r="H30" s="101"/>
      <c r="I30" s="188">
        <v>140</v>
      </c>
      <c r="J30" s="101" t="s">
        <v>215</v>
      </c>
      <c r="K30" s="101">
        <v>61.54</v>
      </c>
      <c r="L30" s="114">
        <v>44917</v>
      </c>
      <c r="M30" s="191">
        <v>5377.4</v>
      </c>
      <c r="N30" s="101">
        <v>336</v>
      </c>
      <c r="O30" s="114"/>
      <c r="P30" s="50">
        <v>274.83</v>
      </c>
    </row>
    <row r="31" spans="1:16">
      <c r="A31" s="44">
        <v>301</v>
      </c>
      <c r="B31" s="114">
        <v>44816</v>
      </c>
      <c r="C31" s="114" t="s">
        <v>258</v>
      </c>
      <c r="D31" s="101" t="s">
        <v>259</v>
      </c>
      <c r="E31" s="101">
        <v>140</v>
      </c>
      <c r="F31" s="101" t="s">
        <v>262</v>
      </c>
      <c r="G31" s="100"/>
      <c r="H31" s="101"/>
      <c r="I31" s="188">
        <v>140</v>
      </c>
      <c r="J31" s="101" t="s">
        <v>215</v>
      </c>
      <c r="K31" s="101">
        <v>61.54</v>
      </c>
      <c r="L31" s="114">
        <v>45087</v>
      </c>
      <c r="M31" s="191">
        <v>5967.75</v>
      </c>
      <c r="N31" s="101">
        <v>356</v>
      </c>
      <c r="O31" s="114"/>
      <c r="P31" s="50">
        <v>289.77999999999997</v>
      </c>
    </row>
    <row r="32" spans="1:16">
      <c r="A32" s="44">
        <v>303</v>
      </c>
      <c r="B32" s="114">
        <v>44823</v>
      </c>
      <c r="C32" s="114" t="s">
        <v>258</v>
      </c>
      <c r="D32" s="101" t="s">
        <v>259</v>
      </c>
      <c r="E32" s="101">
        <v>140</v>
      </c>
      <c r="F32" s="101" t="s">
        <v>262</v>
      </c>
      <c r="G32" s="100"/>
      <c r="H32" s="101"/>
      <c r="I32" s="188">
        <v>140</v>
      </c>
      <c r="J32" s="101" t="s">
        <v>215</v>
      </c>
      <c r="K32" s="101">
        <v>61.54</v>
      </c>
      <c r="L32" s="114">
        <v>44917</v>
      </c>
      <c r="M32" s="191">
        <v>4844.8500000000004</v>
      </c>
      <c r="N32" s="101">
        <v>304</v>
      </c>
      <c r="O32" s="114"/>
      <c r="P32" s="50">
        <v>239.75</v>
      </c>
    </row>
    <row r="33" spans="1:16">
      <c r="A33" s="44">
        <v>304</v>
      </c>
      <c r="B33" s="114">
        <v>44823</v>
      </c>
      <c r="C33" s="114" t="s">
        <v>258</v>
      </c>
      <c r="D33" s="101" t="s">
        <v>259</v>
      </c>
      <c r="E33" s="101">
        <v>140</v>
      </c>
      <c r="F33" s="101" t="s">
        <v>263</v>
      </c>
      <c r="G33" s="100"/>
      <c r="H33" s="101"/>
      <c r="I33" s="188">
        <v>140</v>
      </c>
      <c r="J33" s="101" t="s">
        <v>215</v>
      </c>
      <c r="K33" s="101">
        <v>100</v>
      </c>
      <c r="L33" s="114">
        <v>44823</v>
      </c>
      <c r="M33" s="191">
        <v>61.04</v>
      </c>
      <c r="N33" s="101">
        <v>6.5</v>
      </c>
      <c r="O33" s="114"/>
      <c r="P33" s="50">
        <v>0</v>
      </c>
    </row>
    <row r="34" spans="1:16">
      <c r="A34" s="44">
        <v>306</v>
      </c>
      <c r="B34" s="114">
        <v>44827</v>
      </c>
      <c r="C34" s="114" t="s">
        <v>258</v>
      </c>
      <c r="D34" s="101" t="s">
        <v>259</v>
      </c>
      <c r="E34" s="101">
        <v>140</v>
      </c>
      <c r="F34" s="101" t="s">
        <v>262</v>
      </c>
      <c r="G34" s="100"/>
      <c r="H34" s="101"/>
      <c r="I34" s="188">
        <v>140</v>
      </c>
      <c r="J34" s="101" t="s">
        <v>215</v>
      </c>
      <c r="K34" s="101">
        <v>61.54</v>
      </c>
      <c r="L34" s="114">
        <v>45087</v>
      </c>
      <c r="M34" s="191">
        <v>4632.99</v>
      </c>
      <c r="N34" s="101">
        <v>296</v>
      </c>
      <c r="O34" s="114"/>
      <c r="P34" s="50">
        <v>236.2</v>
      </c>
    </row>
    <row r="35" spans="1:16">
      <c r="A35" s="119">
        <v>3</v>
      </c>
      <c r="B35" s="116">
        <v>36192</v>
      </c>
      <c r="C35" s="103" t="s">
        <v>264</v>
      </c>
      <c r="D35" s="103" t="s">
        <v>265</v>
      </c>
      <c r="E35" s="103" t="s">
        <v>68</v>
      </c>
      <c r="F35" s="103" t="s">
        <v>266</v>
      </c>
      <c r="G35" s="102"/>
      <c r="H35" s="103" t="s">
        <v>23</v>
      </c>
      <c r="I35" s="123" t="s">
        <v>68</v>
      </c>
      <c r="J35" s="103" t="s">
        <v>267</v>
      </c>
      <c r="K35" s="103"/>
      <c r="L35" s="103"/>
      <c r="M35" s="192" t="s">
        <v>268</v>
      </c>
      <c r="N35" s="103"/>
      <c r="O35" s="198">
        <v>1</v>
      </c>
      <c r="P35" s="104" t="s">
        <v>269</v>
      </c>
    </row>
    <row r="36" spans="1:16">
      <c r="A36" s="119">
        <v>17</v>
      </c>
      <c r="B36" s="116">
        <v>44782</v>
      </c>
      <c r="C36" s="103" t="s">
        <v>264</v>
      </c>
      <c r="D36" s="103" t="s">
        <v>265</v>
      </c>
      <c r="E36" s="103" t="s">
        <v>102</v>
      </c>
      <c r="F36" s="103" t="s">
        <v>266</v>
      </c>
      <c r="G36" s="102"/>
      <c r="H36" s="103" t="s">
        <v>23</v>
      </c>
      <c r="I36" s="123" t="s">
        <v>102</v>
      </c>
      <c r="J36" s="103" t="s">
        <v>270</v>
      </c>
      <c r="K36" s="103"/>
      <c r="L36" s="103"/>
      <c r="M36" s="192" t="s">
        <v>271</v>
      </c>
      <c r="N36" s="103"/>
      <c r="O36" s="198">
        <v>0.5</v>
      </c>
      <c r="P36" s="104" t="s">
        <v>272</v>
      </c>
    </row>
    <row r="37" spans="1:16">
      <c r="A37" s="119">
        <v>18</v>
      </c>
      <c r="B37" s="116">
        <v>44816</v>
      </c>
      <c r="C37" s="103" t="s">
        <v>264</v>
      </c>
      <c r="D37" s="103" t="s">
        <v>265</v>
      </c>
      <c r="E37" s="103" t="s">
        <v>102</v>
      </c>
      <c r="F37" s="103" t="s">
        <v>266</v>
      </c>
      <c r="G37" s="102"/>
      <c r="H37" s="103" t="s">
        <v>23</v>
      </c>
      <c r="I37" s="123" t="s">
        <v>102</v>
      </c>
      <c r="J37" s="103" t="s">
        <v>270</v>
      </c>
      <c r="K37" s="103"/>
      <c r="L37" s="103"/>
      <c r="M37" s="192" t="s">
        <v>273</v>
      </c>
      <c r="N37" s="103"/>
      <c r="O37" s="198">
        <v>0.5</v>
      </c>
      <c r="P37" s="104" t="s">
        <v>274</v>
      </c>
    </row>
    <row r="38" spans="1:16">
      <c r="A38" s="119">
        <v>16</v>
      </c>
      <c r="B38" s="116">
        <v>44571</v>
      </c>
      <c r="C38" s="103" t="s">
        <v>264</v>
      </c>
      <c r="D38" s="103" t="s">
        <v>265</v>
      </c>
      <c r="E38" s="103" t="s">
        <v>102</v>
      </c>
      <c r="F38" s="103" t="s">
        <v>266</v>
      </c>
      <c r="G38" s="102"/>
      <c r="H38" s="103" t="s">
        <v>23</v>
      </c>
      <c r="I38" s="123" t="s">
        <v>102</v>
      </c>
      <c r="J38" s="103" t="s">
        <v>270</v>
      </c>
      <c r="K38" s="103"/>
      <c r="L38" s="103"/>
      <c r="M38" s="192" t="s">
        <v>275</v>
      </c>
      <c r="N38" s="103"/>
      <c r="O38" s="103"/>
      <c r="P38" s="104" t="s">
        <v>276</v>
      </c>
    </row>
    <row r="39" spans="1:16">
      <c r="B39" s="34">
        <v>44460</v>
      </c>
      <c r="C39" s="103" t="s">
        <v>252</v>
      </c>
      <c r="D39" s="103" t="s">
        <v>277</v>
      </c>
      <c r="E39" s="103" t="s">
        <v>278</v>
      </c>
      <c r="F39" s="103" t="s">
        <v>254</v>
      </c>
      <c r="I39" s="123" t="s">
        <v>278</v>
      </c>
      <c r="J39" s="101" t="s">
        <v>215</v>
      </c>
      <c r="K39" s="33" t="s">
        <v>279</v>
      </c>
      <c r="L39" s="34">
        <v>44722</v>
      </c>
      <c r="M39" s="192">
        <v>10205.31</v>
      </c>
      <c r="N39" s="33">
        <v>567</v>
      </c>
      <c r="O39" s="198">
        <v>1</v>
      </c>
      <c r="P39" s="37">
        <v>514.35</v>
      </c>
    </row>
    <row r="40" spans="1:16">
      <c r="B40" s="34">
        <v>44723</v>
      </c>
      <c r="C40" s="103" t="s">
        <v>252</v>
      </c>
      <c r="D40" s="103" t="s">
        <v>277</v>
      </c>
      <c r="E40" s="103" t="s">
        <v>278</v>
      </c>
      <c r="F40" s="103" t="s">
        <v>254</v>
      </c>
      <c r="I40" s="123" t="s">
        <v>278</v>
      </c>
      <c r="J40" s="101" t="s">
        <v>215</v>
      </c>
      <c r="K40" s="33" t="s">
        <v>280</v>
      </c>
      <c r="L40" s="34">
        <v>44835</v>
      </c>
      <c r="M40" s="192">
        <v>7080.96</v>
      </c>
      <c r="N40" s="33">
        <v>315</v>
      </c>
      <c r="O40" s="198">
        <v>1</v>
      </c>
      <c r="P40" s="37">
        <v>284.72000000000003</v>
      </c>
    </row>
    <row r="41" spans="1:16">
      <c r="B41" s="34">
        <v>44827</v>
      </c>
      <c r="C41" s="103" t="s">
        <v>252</v>
      </c>
      <c r="D41" s="103" t="s">
        <v>277</v>
      </c>
      <c r="E41" s="103" t="s">
        <v>278</v>
      </c>
      <c r="F41" s="103" t="s">
        <v>254</v>
      </c>
      <c r="I41" s="123" t="s">
        <v>278</v>
      </c>
      <c r="J41" s="101" t="s">
        <v>215</v>
      </c>
      <c r="K41" s="33" t="s">
        <v>280</v>
      </c>
      <c r="L41" s="34">
        <v>45014</v>
      </c>
      <c r="M41" s="192">
        <v>4547.9799999999996</v>
      </c>
      <c r="N41" s="33">
        <v>280</v>
      </c>
      <c r="O41" s="198">
        <v>1</v>
      </c>
      <c r="P41" s="37">
        <v>225.04</v>
      </c>
    </row>
    <row r="42" spans="1:16">
      <c r="A42" s="36">
        <v>48</v>
      </c>
      <c r="B42" s="34">
        <v>44621</v>
      </c>
      <c r="C42" s="33" t="s">
        <v>281</v>
      </c>
      <c r="D42" s="33" t="s">
        <v>282</v>
      </c>
      <c r="F42" s="33" t="s">
        <v>282</v>
      </c>
      <c r="H42" s="33" t="s">
        <v>118</v>
      </c>
      <c r="I42" s="124">
        <v>130</v>
      </c>
      <c r="J42" s="33" t="s">
        <v>283</v>
      </c>
      <c r="K42" s="33">
        <v>100</v>
      </c>
      <c r="M42" s="193">
        <f>28649.89+5089.5+490.24+4511.61+3000</f>
        <v>41741.24</v>
      </c>
      <c r="N42" s="197">
        <f>(349-16-52)*6.66</f>
        <v>1871.46</v>
      </c>
      <c r="O42" s="198">
        <v>1</v>
      </c>
      <c r="P42" s="37">
        <v>33775.85</v>
      </c>
    </row>
    <row r="43" spans="1:16">
      <c r="A43" s="36">
        <v>72</v>
      </c>
      <c r="B43" s="34">
        <v>34790</v>
      </c>
      <c r="C43" s="33" t="s">
        <v>284</v>
      </c>
      <c r="D43" s="33" t="s">
        <v>156</v>
      </c>
      <c r="F43" s="33" t="s">
        <v>285</v>
      </c>
      <c r="H43" s="33" t="s">
        <v>118</v>
      </c>
      <c r="I43" s="124">
        <v>183</v>
      </c>
      <c r="J43" s="33" t="s">
        <v>283</v>
      </c>
      <c r="K43" s="33">
        <v>100</v>
      </c>
      <c r="M43" s="193">
        <f>34258+6860.64+671.73+6452.36</f>
        <v>48242.73</v>
      </c>
      <c r="N43" s="197">
        <f>(353-24-52)*6.66</f>
        <v>1844.82</v>
      </c>
      <c r="O43" s="198">
        <v>1</v>
      </c>
      <c r="P43" s="37">
        <v>46647.86</v>
      </c>
    </row>
    <row r="44" spans="1:16">
      <c r="A44" s="36">
        <v>74</v>
      </c>
      <c r="B44" s="34">
        <v>35125</v>
      </c>
      <c r="C44" s="33" t="s">
        <v>286</v>
      </c>
      <c r="D44" s="33" t="s">
        <v>156</v>
      </c>
      <c r="F44" s="33" t="s">
        <v>285</v>
      </c>
      <c r="H44" s="33" t="s">
        <v>118</v>
      </c>
      <c r="I44" s="124">
        <v>183</v>
      </c>
      <c r="J44" s="33" t="s">
        <v>283</v>
      </c>
      <c r="K44" s="33">
        <v>100</v>
      </c>
      <c r="M44" s="193">
        <f>30946.76+6312.78+608.05+5689.17</f>
        <v>43556.76</v>
      </c>
      <c r="N44" s="197">
        <f>(331-27-52)*6.66</f>
        <v>1678.32</v>
      </c>
      <c r="O44" s="198">
        <v>1</v>
      </c>
      <c r="P44" s="37">
        <v>40660.22</v>
      </c>
    </row>
    <row r="45" spans="1:16">
      <c r="A45" s="36">
        <v>75</v>
      </c>
      <c r="B45" s="34">
        <v>35140</v>
      </c>
      <c r="C45" s="33" t="s">
        <v>286</v>
      </c>
      <c r="D45" s="33" t="s">
        <v>156</v>
      </c>
      <c r="F45" s="33" t="s">
        <v>285</v>
      </c>
      <c r="H45" s="33" t="s">
        <v>118</v>
      </c>
      <c r="I45" s="124">
        <v>183</v>
      </c>
      <c r="J45" s="33" t="s">
        <v>283</v>
      </c>
      <c r="K45" s="33">
        <v>100</v>
      </c>
      <c r="M45" s="193">
        <f>30757.57+6325.6+609.3+7796.05</f>
        <v>45488.520000000004</v>
      </c>
      <c r="N45" s="197">
        <f>(345-33-52)*6.66</f>
        <v>1731.6000000000001</v>
      </c>
      <c r="O45" s="198">
        <v>1</v>
      </c>
      <c r="P45" s="37">
        <v>63425.88</v>
      </c>
    </row>
    <row r="46" spans="1:16">
      <c r="A46" s="36">
        <v>77</v>
      </c>
      <c r="B46" s="34">
        <v>35597</v>
      </c>
      <c r="C46" s="33" t="s">
        <v>287</v>
      </c>
      <c r="D46" s="33" t="s">
        <v>156</v>
      </c>
      <c r="F46" s="33" t="s">
        <v>285</v>
      </c>
      <c r="H46" s="33" t="s">
        <v>118</v>
      </c>
      <c r="I46" s="124">
        <v>183</v>
      </c>
      <c r="J46" s="33" t="s">
        <v>283</v>
      </c>
      <c r="K46" s="33">
        <v>100</v>
      </c>
      <c r="M46" s="193">
        <f>24564.09+5081.63+489.47+6822.37+4500</f>
        <v>41457.560000000005</v>
      </c>
      <c r="N46" s="197">
        <f>(220-46-52)*6.66</f>
        <v>812.52</v>
      </c>
      <c r="O46" s="198">
        <v>1</v>
      </c>
      <c r="P46" s="37">
        <v>53697.13</v>
      </c>
    </row>
    <row r="47" spans="1:16">
      <c r="A47" s="36">
        <v>82</v>
      </c>
      <c r="B47" s="34">
        <v>35662</v>
      </c>
      <c r="C47" s="33" t="s">
        <v>281</v>
      </c>
      <c r="D47" s="33" t="s">
        <v>156</v>
      </c>
      <c r="F47" s="33" t="s">
        <v>285</v>
      </c>
      <c r="H47" s="33" t="s">
        <v>118</v>
      </c>
      <c r="I47" s="124">
        <v>183</v>
      </c>
      <c r="J47" s="33" t="s">
        <v>283</v>
      </c>
      <c r="K47" s="33">
        <v>100</v>
      </c>
      <c r="M47" s="193">
        <f>31080.18+6419.84+618.38+7254.16</f>
        <v>45372.56</v>
      </c>
      <c r="N47" s="197">
        <f>(350-36-52)*6.66</f>
        <v>1744.92</v>
      </c>
      <c r="O47" s="198">
        <v>1</v>
      </c>
      <c r="P47" s="37">
        <v>58342.2</v>
      </c>
    </row>
    <row r="48" spans="1:16">
      <c r="A48" s="36">
        <v>85</v>
      </c>
      <c r="B48" s="34">
        <v>35796</v>
      </c>
      <c r="C48" s="33" t="s">
        <v>284</v>
      </c>
      <c r="D48" s="33" t="s">
        <v>156</v>
      </c>
      <c r="F48" s="33" t="s">
        <v>285</v>
      </c>
      <c r="H48" s="33" t="s">
        <v>118</v>
      </c>
      <c r="I48" s="124">
        <v>183</v>
      </c>
      <c r="J48" s="33" t="s">
        <v>283</v>
      </c>
      <c r="K48" s="33">
        <v>100</v>
      </c>
      <c r="M48" s="193">
        <f>32539.56+6664.17+641.91+7233.48</f>
        <v>47079.12000000001</v>
      </c>
      <c r="N48" s="197">
        <f>(334-25-52)*6.66</f>
        <v>1711.6200000000001</v>
      </c>
      <c r="O48" s="198">
        <v>1</v>
      </c>
      <c r="P48" s="37">
        <v>57566.65</v>
      </c>
    </row>
    <row r="49" spans="1:16">
      <c r="A49" s="36">
        <v>90</v>
      </c>
      <c r="B49" s="34">
        <v>35962</v>
      </c>
      <c r="C49" s="33" t="s">
        <v>281</v>
      </c>
      <c r="D49" s="33" t="s">
        <v>282</v>
      </c>
      <c r="F49" s="33" t="s">
        <v>288</v>
      </c>
      <c r="H49" s="33" t="s">
        <v>118</v>
      </c>
      <c r="I49" s="124">
        <v>188</v>
      </c>
      <c r="J49" s="33" t="s">
        <v>283</v>
      </c>
      <c r="K49" s="33">
        <v>100</v>
      </c>
      <c r="M49" s="193">
        <f>32527.17+6439.07+620.24+7236.59</f>
        <v>46823.069999999992</v>
      </c>
      <c r="N49" s="197">
        <f>(336-30-52)*6.66</f>
        <v>1691.64</v>
      </c>
      <c r="O49" s="198">
        <v>1</v>
      </c>
      <c r="P49" s="37">
        <v>58664.85</v>
      </c>
    </row>
    <row r="50" spans="1:16">
      <c r="A50" s="36">
        <v>180</v>
      </c>
      <c r="B50" s="34">
        <v>43720</v>
      </c>
      <c r="C50" s="33" t="s">
        <v>287</v>
      </c>
      <c r="D50" s="33" t="s">
        <v>156</v>
      </c>
      <c r="F50" s="33" t="s">
        <v>285</v>
      </c>
      <c r="H50" s="33" t="s">
        <v>118</v>
      </c>
      <c r="I50" s="124">
        <v>140</v>
      </c>
      <c r="J50" s="33" t="s">
        <v>283</v>
      </c>
      <c r="K50" s="33">
        <v>100</v>
      </c>
      <c r="M50" s="193">
        <f>21357.14+4288.24+413.05+1555.72+4000</f>
        <v>31614.149999999998</v>
      </c>
      <c r="N50" s="197">
        <f>(341-12-52)*6.66</f>
        <v>1844.82</v>
      </c>
      <c r="O50" s="198">
        <v>1</v>
      </c>
      <c r="P50" s="37">
        <v>3576.79</v>
      </c>
    </row>
    <row r="51" spans="1:16">
      <c r="A51" s="36">
        <v>181</v>
      </c>
      <c r="B51" s="34">
        <v>43734</v>
      </c>
      <c r="C51" s="33" t="s">
        <v>286</v>
      </c>
      <c r="D51" s="33" t="s">
        <v>156</v>
      </c>
      <c r="F51" s="33" t="s">
        <v>285</v>
      </c>
      <c r="H51" s="33" t="s">
        <v>118</v>
      </c>
      <c r="I51" s="124">
        <v>140</v>
      </c>
      <c r="J51" s="33" t="s">
        <v>283</v>
      </c>
      <c r="K51" s="33">
        <v>70</v>
      </c>
      <c r="M51" s="193">
        <f>15458.74+3080.28+296.69+1196.35+4000</f>
        <v>24032.059999999998</v>
      </c>
      <c r="N51" s="197">
        <f>(296-12-40)*4</f>
        <v>976</v>
      </c>
      <c r="O51" s="198">
        <v>1</v>
      </c>
      <c r="P51" s="37">
        <v>3264.37</v>
      </c>
    </row>
    <row r="52" spans="1:16">
      <c r="A52" s="36">
        <v>182</v>
      </c>
      <c r="B52" s="34">
        <v>44088</v>
      </c>
      <c r="C52" s="33" t="s">
        <v>286</v>
      </c>
      <c r="D52" s="33" t="s">
        <v>156</v>
      </c>
      <c r="F52" s="33" t="s">
        <v>285</v>
      </c>
      <c r="H52" s="33" t="s">
        <v>118</v>
      </c>
      <c r="I52" s="124">
        <v>140</v>
      </c>
      <c r="J52" s="33" t="s">
        <v>283</v>
      </c>
      <c r="K52" s="33">
        <v>70</v>
      </c>
      <c r="M52" s="193">
        <f>13311.15+2599.88+250.41+950.49+4000</f>
        <v>21111.93</v>
      </c>
      <c r="N52" s="197">
        <f>(252-12-40)*4</f>
        <v>800</v>
      </c>
      <c r="O52" s="198">
        <v>1</v>
      </c>
      <c r="P52" s="37">
        <v>2059.52</v>
      </c>
    </row>
    <row r="53" spans="1:16">
      <c r="A53" s="36">
        <v>186</v>
      </c>
      <c r="B53" s="34">
        <v>44459</v>
      </c>
      <c r="C53" s="33" t="s">
        <v>281</v>
      </c>
      <c r="D53" s="33" t="s">
        <v>156</v>
      </c>
      <c r="F53" s="33" t="s">
        <v>285</v>
      </c>
      <c r="H53" s="33" t="s">
        <v>118</v>
      </c>
      <c r="I53" s="124">
        <v>183</v>
      </c>
      <c r="J53" s="33" t="s">
        <v>283</v>
      </c>
      <c r="K53" s="33">
        <v>50</v>
      </c>
      <c r="L53" s="34"/>
      <c r="M53" s="193">
        <f>19424.25+3164.76+304.82+1056.84+5000</f>
        <v>28950.670000000002</v>
      </c>
      <c r="N53" s="197">
        <f>(353-5-52)*4</f>
        <v>1184</v>
      </c>
      <c r="O53" s="198">
        <v>1</v>
      </c>
      <c r="P53" s="37">
        <v>1322.32</v>
      </c>
    </row>
    <row r="54" spans="1:16">
      <c r="A54" s="36">
        <v>48</v>
      </c>
      <c r="B54" s="34">
        <v>30849</v>
      </c>
      <c r="C54" s="33" t="s">
        <v>281</v>
      </c>
      <c r="D54" s="33" t="s">
        <v>289</v>
      </c>
      <c r="F54" s="33" t="s">
        <v>290</v>
      </c>
      <c r="I54" s="124">
        <v>205</v>
      </c>
      <c r="J54" s="33" t="s">
        <v>283</v>
      </c>
      <c r="K54" s="33">
        <v>100</v>
      </c>
      <c r="M54" s="193">
        <f>38867.96+7444.81+223.72+17885.73</f>
        <v>64422.22</v>
      </c>
      <c r="N54" s="197">
        <f>(360-52)*6.66</f>
        <v>2051.2800000000002</v>
      </c>
      <c r="O54" s="198">
        <v>1</v>
      </c>
      <c r="P54" s="37">
        <v>173683.9</v>
      </c>
    </row>
    <row r="55" spans="1:16">
      <c r="A55" s="36">
        <v>170</v>
      </c>
      <c r="B55" s="34">
        <v>42941</v>
      </c>
      <c r="C55" s="33" t="s">
        <v>281</v>
      </c>
      <c r="D55" s="33" t="s">
        <v>289</v>
      </c>
      <c r="F55" s="33" t="s">
        <v>291</v>
      </c>
      <c r="I55" s="124">
        <v>193</v>
      </c>
      <c r="J55" s="33" t="s">
        <v>283</v>
      </c>
      <c r="K55" s="33">
        <v>100</v>
      </c>
      <c r="M55" s="193">
        <f>28137.02+5389.68+161.98+2265.19</f>
        <v>35953.870000000003</v>
      </c>
      <c r="N55" s="197">
        <f>(349-18-52)*6.66</f>
        <v>1858.14</v>
      </c>
      <c r="O55" s="198">
        <v>1</v>
      </c>
      <c r="P55" s="37">
        <v>5421.82</v>
      </c>
    </row>
    <row r="56" spans="1:16">
      <c r="A56" s="36">
        <v>186</v>
      </c>
      <c r="B56" s="34">
        <v>44455</v>
      </c>
      <c r="C56" s="33" t="s">
        <v>292</v>
      </c>
      <c r="D56" s="33" t="s">
        <v>156</v>
      </c>
      <c r="F56" s="33" t="s">
        <v>285</v>
      </c>
      <c r="H56" s="33" t="s">
        <v>118</v>
      </c>
      <c r="I56" s="124">
        <v>140</v>
      </c>
      <c r="J56" s="33" t="s">
        <v>293</v>
      </c>
      <c r="K56" s="33">
        <v>100</v>
      </c>
      <c r="L56" s="34">
        <v>44724</v>
      </c>
      <c r="M56" s="193">
        <f>5748.42+1266.84+114.66+389.02+2000</f>
        <v>9518.94</v>
      </c>
      <c r="N56" s="33">
        <f>(162-15-16)*6.66</f>
        <v>872.46</v>
      </c>
      <c r="O56" s="198">
        <v>1</v>
      </c>
    </row>
    <row r="57" spans="1:16">
      <c r="A57" s="36">
        <v>188</v>
      </c>
      <c r="B57" s="34">
        <v>44579</v>
      </c>
      <c r="C57" s="33" t="s">
        <v>286</v>
      </c>
      <c r="D57" s="33" t="s">
        <v>156</v>
      </c>
      <c r="F57" s="33" t="s">
        <v>285</v>
      </c>
      <c r="H57" s="33" t="s">
        <v>118</v>
      </c>
      <c r="I57" s="124">
        <v>140</v>
      </c>
      <c r="J57" s="33" t="s">
        <v>293</v>
      </c>
      <c r="K57" s="33">
        <v>50</v>
      </c>
      <c r="L57" s="34">
        <v>44724</v>
      </c>
      <c r="M57" s="193">
        <f>5208.83+1106.81+101.79+327.85+1000</f>
        <v>7745.28</v>
      </c>
      <c r="N57" s="33">
        <f>(146-3-16)*4</f>
        <v>508</v>
      </c>
      <c r="O57" s="198">
        <v>1</v>
      </c>
    </row>
    <row r="58" spans="1:16">
      <c r="A58" s="36">
        <v>189</v>
      </c>
      <c r="B58" s="34">
        <v>44818</v>
      </c>
      <c r="C58" s="33" t="s">
        <v>286</v>
      </c>
      <c r="D58" s="33" t="s">
        <v>156</v>
      </c>
      <c r="F58" s="33" t="s">
        <v>285</v>
      </c>
      <c r="H58" s="33" t="s">
        <v>118</v>
      </c>
      <c r="I58" s="124">
        <v>140</v>
      </c>
      <c r="J58" s="33" t="s">
        <v>293</v>
      </c>
      <c r="K58" s="33">
        <v>50</v>
      </c>
      <c r="L58" s="34"/>
      <c r="M58" s="193">
        <f>3873.23+780.65+70.65+240.2</f>
        <v>4964.7299999999996</v>
      </c>
      <c r="N58" s="33">
        <f>(107-4-16)*4</f>
        <v>348</v>
      </c>
      <c r="O58" s="198">
        <v>1</v>
      </c>
      <c r="P58" s="37">
        <v>240.2</v>
      </c>
    </row>
    <row r="59" spans="1:16">
      <c r="A59" s="36">
        <v>190</v>
      </c>
      <c r="B59" s="34">
        <v>44819</v>
      </c>
      <c r="C59" s="33" t="s">
        <v>292</v>
      </c>
      <c r="D59" s="33" t="s">
        <v>156</v>
      </c>
      <c r="F59" s="33" t="s">
        <v>285</v>
      </c>
      <c r="H59" s="33" t="s">
        <v>118</v>
      </c>
      <c r="I59" s="124">
        <v>140</v>
      </c>
      <c r="J59" s="33" t="s">
        <v>293</v>
      </c>
      <c r="K59" s="33">
        <v>100</v>
      </c>
      <c r="M59" s="193">
        <f>5344.23+1136.91+101.31+343.22</f>
        <v>6925.67</v>
      </c>
      <c r="N59" s="33">
        <f>(105-4-16)*6.66</f>
        <v>566.1</v>
      </c>
      <c r="O59" s="198">
        <v>1</v>
      </c>
      <c r="P59" s="37">
        <v>343.22</v>
      </c>
    </row>
    <row r="60" spans="1:16">
      <c r="A60" s="36">
        <v>191</v>
      </c>
      <c r="B60" s="34">
        <v>44834</v>
      </c>
      <c r="C60" s="33" t="s">
        <v>284</v>
      </c>
      <c r="D60" s="33" t="s">
        <v>156</v>
      </c>
      <c r="F60" s="33" t="s">
        <v>285</v>
      </c>
      <c r="H60" s="33" t="s">
        <v>118</v>
      </c>
      <c r="I60" s="124">
        <v>140</v>
      </c>
      <c r="J60" s="33" t="s">
        <v>293</v>
      </c>
      <c r="K60" s="33">
        <v>50</v>
      </c>
      <c r="L60" s="34">
        <v>44863</v>
      </c>
      <c r="M60" s="193">
        <f>1377.34+241.39+22.2+74.19+1566.8</f>
        <v>3281.92</v>
      </c>
      <c r="N60" s="33">
        <f>(30-4-1)*4</f>
        <v>100</v>
      </c>
    </row>
    <row r="61" spans="1:16" ht="31.2">
      <c r="A61" s="120">
        <v>13</v>
      </c>
      <c r="B61" s="105" t="s">
        <v>294</v>
      </c>
      <c r="C61" s="107" t="s">
        <v>295</v>
      </c>
      <c r="D61" s="187" t="s">
        <v>125</v>
      </c>
      <c r="E61" s="187" t="s">
        <v>296</v>
      </c>
      <c r="F61" s="187" t="s">
        <v>49</v>
      </c>
      <c r="G61" s="106"/>
      <c r="H61" s="107" t="s">
        <v>297</v>
      </c>
      <c r="I61" s="125">
        <v>183</v>
      </c>
      <c r="J61" s="187" t="s">
        <v>298</v>
      </c>
      <c r="K61" s="105">
        <v>100</v>
      </c>
      <c r="L61" s="107"/>
      <c r="M61" s="194">
        <v>50949.34</v>
      </c>
      <c r="N61" s="107">
        <v>1642.28</v>
      </c>
      <c r="O61" s="198">
        <v>1</v>
      </c>
      <c r="P61" s="108">
        <v>102250.04</v>
      </c>
    </row>
    <row r="62" spans="1:16" ht="31.2">
      <c r="A62" s="120">
        <v>15</v>
      </c>
      <c r="B62" s="105" t="s">
        <v>299</v>
      </c>
      <c r="C62" s="107" t="s">
        <v>295</v>
      </c>
      <c r="D62" s="187" t="s">
        <v>125</v>
      </c>
      <c r="E62" s="187" t="s">
        <v>296</v>
      </c>
      <c r="F62" s="187" t="s">
        <v>49</v>
      </c>
      <c r="G62" s="106"/>
      <c r="H62" s="107" t="s">
        <v>297</v>
      </c>
      <c r="I62" s="125">
        <v>183</v>
      </c>
      <c r="J62" s="187" t="s">
        <v>298</v>
      </c>
      <c r="K62" s="105">
        <v>100</v>
      </c>
      <c r="L62" s="107"/>
      <c r="M62" s="194">
        <v>49880.800000000003</v>
      </c>
      <c r="N62" s="107">
        <v>1662.56</v>
      </c>
      <c r="O62" s="198">
        <v>1</v>
      </c>
      <c r="P62" s="108">
        <v>95804.59</v>
      </c>
    </row>
    <row r="63" spans="1:16" ht="31.2">
      <c r="A63" s="120">
        <v>17</v>
      </c>
      <c r="B63" s="105" t="s">
        <v>300</v>
      </c>
      <c r="C63" s="107" t="s">
        <v>295</v>
      </c>
      <c r="D63" s="187" t="s">
        <v>125</v>
      </c>
      <c r="E63" s="187" t="s">
        <v>296</v>
      </c>
      <c r="F63" s="187" t="s">
        <v>49</v>
      </c>
      <c r="G63" s="106"/>
      <c r="H63" s="107" t="s">
        <v>297</v>
      </c>
      <c r="I63" s="125">
        <v>183</v>
      </c>
      <c r="J63" s="187" t="s">
        <v>298</v>
      </c>
      <c r="K63" s="105">
        <v>100</v>
      </c>
      <c r="L63" s="107"/>
      <c r="M63" s="194">
        <v>48588.160000000003</v>
      </c>
      <c r="N63" s="107">
        <v>1543.72</v>
      </c>
      <c r="O63" s="198">
        <v>1</v>
      </c>
      <c r="P63" s="108">
        <v>94588.64</v>
      </c>
    </row>
    <row r="64" spans="1:16" ht="31.2">
      <c r="A64" s="120">
        <v>21</v>
      </c>
      <c r="B64" s="105" t="s">
        <v>301</v>
      </c>
      <c r="C64" s="107" t="s">
        <v>295</v>
      </c>
      <c r="D64" s="187" t="s">
        <v>125</v>
      </c>
      <c r="E64" s="187" t="s">
        <v>296</v>
      </c>
      <c r="F64" s="187" t="s">
        <v>49</v>
      </c>
      <c r="G64" s="106"/>
      <c r="H64" s="107" t="s">
        <v>297</v>
      </c>
      <c r="I64" s="125">
        <v>183</v>
      </c>
      <c r="J64" s="187" t="s">
        <v>298</v>
      </c>
      <c r="K64" s="105">
        <v>100</v>
      </c>
      <c r="L64" s="107"/>
      <c r="M64" s="194">
        <v>47857.39</v>
      </c>
      <c r="N64" s="107">
        <v>1592.03</v>
      </c>
      <c r="O64" s="198">
        <v>1</v>
      </c>
      <c r="P64" s="108">
        <v>84914.41</v>
      </c>
    </row>
    <row r="65" spans="1:16" ht="31.2">
      <c r="A65" s="120">
        <v>23</v>
      </c>
      <c r="B65" s="105" t="s">
        <v>302</v>
      </c>
      <c r="C65" s="107" t="s">
        <v>295</v>
      </c>
      <c r="D65" s="187" t="s">
        <v>125</v>
      </c>
      <c r="E65" s="187" t="s">
        <v>296</v>
      </c>
      <c r="F65" s="187" t="s">
        <v>49</v>
      </c>
      <c r="G65" s="106"/>
      <c r="H65" s="107" t="s">
        <v>297</v>
      </c>
      <c r="I65" s="125">
        <v>183</v>
      </c>
      <c r="J65" s="187" t="s">
        <v>298</v>
      </c>
      <c r="K65" s="105">
        <v>100</v>
      </c>
      <c r="L65" s="107"/>
      <c r="M65" s="194">
        <v>48835.08</v>
      </c>
      <c r="N65" s="107">
        <v>1614.29</v>
      </c>
      <c r="O65" s="198">
        <v>1</v>
      </c>
      <c r="P65" s="108">
        <v>84202.75</v>
      </c>
    </row>
    <row r="66" spans="1:16" ht="31.2">
      <c r="A66" s="120">
        <v>171</v>
      </c>
      <c r="B66" s="105" t="s">
        <v>303</v>
      </c>
      <c r="C66" s="107" t="s">
        <v>295</v>
      </c>
      <c r="D66" s="187" t="s">
        <v>125</v>
      </c>
      <c r="E66" s="187" t="s">
        <v>296</v>
      </c>
      <c r="F66" s="187" t="s">
        <v>49</v>
      </c>
      <c r="G66" s="106"/>
      <c r="H66" s="107" t="s">
        <v>297</v>
      </c>
      <c r="I66" s="125">
        <v>158</v>
      </c>
      <c r="J66" s="187" t="s">
        <v>298</v>
      </c>
      <c r="K66" s="105">
        <v>100</v>
      </c>
      <c r="L66" s="107"/>
      <c r="M66" s="194">
        <v>36524.42</v>
      </c>
      <c r="N66" s="107">
        <v>1668.82</v>
      </c>
      <c r="O66" s="198">
        <v>1</v>
      </c>
      <c r="P66" s="108">
        <v>28467.54</v>
      </c>
    </row>
    <row r="67" spans="1:16" ht="31.2">
      <c r="A67" s="120">
        <v>172</v>
      </c>
      <c r="B67" s="105" t="s">
        <v>303</v>
      </c>
      <c r="C67" s="107" t="s">
        <v>295</v>
      </c>
      <c r="D67" s="187" t="s">
        <v>125</v>
      </c>
      <c r="E67" s="187" t="s">
        <v>296</v>
      </c>
      <c r="F67" s="187" t="s">
        <v>49</v>
      </c>
      <c r="G67" s="106"/>
      <c r="H67" s="107" t="s">
        <v>297</v>
      </c>
      <c r="I67" s="125">
        <v>158</v>
      </c>
      <c r="J67" s="187" t="s">
        <v>298</v>
      </c>
      <c r="K67" s="105">
        <v>100</v>
      </c>
      <c r="L67" s="107"/>
      <c r="M67" s="194">
        <v>36539.5</v>
      </c>
      <c r="N67" s="107">
        <v>1576.36</v>
      </c>
      <c r="O67" s="198">
        <v>1</v>
      </c>
      <c r="P67" s="108">
        <v>26347.51</v>
      </c>
    </row>
    <row r="68" spans="1:16" ht="31.2">
      <c r="A68" s="120">
        <v>186</v>
      </c>
      <c r="B68" s="105" t="s">
        <v>304</v>
      </c>
      <c r="C68" s="107" t="s">
        <v>295</v>
      </c>
      <c r="D68" s="187" t="s">
        <v>125</v>
      </c>
      <c r="E68" s="187" t="s">
        <v>296</v>
      </c>
      <c r="F68" s="187" t="s">
        <v>49</v>
      </c>
      <c r="G68" s="106"/>
      <c r="H68" s="107" t="s">
        <v>297</v>
      </c>
      <c r="I68" s="125">
        <v>158</v>
      </c>
      <c r="J68" s="187" t="s">
        <v>298</v>
      </c>
      <c r="K68" s="105">
        <v>100</v>
      </c>
      <c r="L68" s="107"/>
      <c r="M68" s="194">
        <v>36828.07</v>
      </c>
      <c r="N68" s="107">
        <v>1688.69</v>
      </c>
      <c r="O68" s="198">
        <v>1</v>
      </c>
      <c r="P68" s="108">
        <v>26377.94</v>
      </c>
    </row>
    <row r="69" spans="1:16" ht="31.2">
      <c r="A69" s="120">
        <v>301</v>
      </c>
      <c r="B69" s="105" t="s">
        <v>305</v>
      </c>
      <c r="C69" s="107" t="s">
        <v>295</v>
      </c>
      <c r="D69" s="187" t="s">
        <v>125</v>
      </c>
      <c r="E69" s="187" t="s">
        <v>296</v>
      </c>
      <c r="F69" s="187" t="s">
        <v>49</v>
      </c>
      <c r="G69" s="106"/>
      <c r="H69" s="107" t="s">
        <v>297</v>
      </c>
      <c r="I69" s="125">
        <v>140</v>
      </c>
      <c r="J69" s="187" t="s">
        <v>298</v>
      </c>
      <c r="K69" s="105">
        <v>74.3</v>
      </c>
      <c r="L69" s="107"/>
      <c r="M69" s="194">
        <v>8627.1200000000008</v>
      </c>
      <c r="N69" s="107">
        <v>360.1</v>
      </c>
      <c r="O69" s="198">
        <v>1</v>
      </c>
      <c r="P69" s="108">
        <v>0</v>
      </c>
    </row>
    <row r="70" spans="1:16" ht="31.2">
      <c r="A70" s="120">
        <v>317</v>
      </c>
      <c r="B70" s="105" t="s">
        <v>306</v>
      </c>
      <c r="C70" s="107" t="s">
        <v>295</v>
      </c>
      <c r="D70" s="187" t="s">
        <v>125</v>
      </c>
      <c r="E70" s="187" t="s">
        <v>296</v>
      </c>
      <c r="F70" s="187" t="s">
        <v>49</v>
      </c>
      <c r="G70" s="106"/>
      <c r="H70" s="107" t="s">
        <v>297</v>
      </c>
      <c r="I70" s="125">
        <v>140</v>
      </c>
      <c r="J70" s="187" t="s">
        <v>298</v>
      </c>
      <c r="K70" s="105">
        <v>100</v>
      </c>
      <c r="L70" s="107"/>
      <c r="M70" s="194">
        <v>31978.03</v>
      </c>
      <c r="N70" s="107">
        <v>1791.78</v>
      </c>
      <c r="O70" s="198">
        <v>1</v>
      </c>
      <c r="P70" s="108">
        <v>12747.27</v>
      </c>
    </row>
    <row r="71" spans="1:16" ht="31.2">
      <c r="A71" s="120">
        <v>320</v>
      </c>
      <c r="B71" s="105" t="s">
        <v>307</v>
      </c>
      <c r="C71" s="107" t="s">
        <v>295</v>
      </c>
      <c r="D71" s="187" t="s">
        <v>125</v>
      </c>
      <c r="E71" s="187" t="s">
        <v>296</v>
      </c>
      <c r="F71" s="187" t="s">
        <v>49</v>
      </c>
      <c r="G71" s="106"/>
      <c r="H71" s="107" t="s">
        <v>297</v>
      </c>
      <c r="I71" s="125">
        <v>158</v>
      </c>
      <c r="J71" s="187" t="s">
        <v>298</v>
      </c>
      <c r="K71" s="105">
        <v>100</v>
      </c>
      <c r="L71" s="107"/>
      <c r="M71" s="194">
        <v>32268.77</v>
      </c>
      <c r="N71" s="107">
        <v>1266.99</v>
      </c>
      <c r="O71" s="198">
        <v>1</v>
      </c>
      <c r="P71" s="108">
        <v>10787.01</v>
      </c>
    </row>
    <row r="72" spans="1:16" ht="31.2">
      <c r="A72" s="120">
        <v>323</v>
      </c>
      <c r="B72" s="105" t="s">
        <v>308</v>
      </c>
      <c r="C72" s="107" t="s">
        <v>295</v>
      </c>
      <c r="D72" s="187" t="s">
        <v>309</v>
      </c>
      <c r="E72" s="187" t="s">
        <v>310</v>
      </c>
      <c r="F72" s="187" t="s">
        <v>311</v>
      </c>
      <c r="G72" s="106"/>
      <c r="H72" s="107"/>
      <c r="I72" s="125">
        <v>140</v>
      </c>
      <c r="J72" s="187" t="s">
        <v>298</v>
      </c>
      <c r="K72" s="105">
        <v>100</v>
      </c>
      <c r="L72" s="107"/>
      <c r="M72" s="194">
        <v>30578.77</v>
      </c>
      <c r="N72" s="107">
        <v>1581.33</v>
      </c>
      <c r="O72" s="198">
        <v>1</v>
      </c>
      <c r="P72" s="108">
        <v>4808.07</v>
      </c>
    </row>
    <row r="73" spans="1:16" ht="31.2">
      <c r="A73" s="120">
        <v>325</v>
      </c>
      <c r="B73" s="105" t="s">
        <v>312</v>
      </c>
      <c r="C73" s="107" t="s">
        <v>295</v>
      </c>
      <c r="D73" s="187" t="s">
        <v>125</v>
      </c>
      <c r="E73" s="187" t="s">
        <v>296</v>
      </c>
      <c r="F73" s="187" t="s">
        <v>49</v>
      </c>
      <c r="G73" s="106"/>
      <c r="H73" s="107" t="s">
        <v>297</v>
      </c>
      <c r="I73" s="125">
        <v>140</v>
      </c>
      <c r="J73" s="187" t="s">
        <v>298</v>
      </c>
      <c r="K73" s="105">
        <v>89.69</v>
      </c>
      <c r="L73" s="107"/>
      <c r="M73" s="194">
        <v>14204.53</v>
      </c>
      <c r="N73" s="107">
        <v>955.99</v>
      </c>
      <c r="O73" s="198">
        <v>1</v>
      </c>
      <c r="P73" s="108">
        <v>692.48</v>
      </c>
    </row>
    <row r="74" spans="1:16" ht="31.2">
      <c r="A74" s="120">
        <v>326</v>
      </c>
      <c r="B74" s="105" t="s">
        <v>312</v>
      </c>
      <c r="C74" s="107" t="s">
        <v>295</v>
      </c>
      <c r="D74" s="187" t="s">
        <v>125</v>
      </c>
      <c r="E74" s="187" t="s">
        <v>296</v>
      </c>
      <c r="F74" s="187" t="s">
        <v>49</v>
      </c>
      <c r="G74" s="106"/>
      <c r="H74" s="107" t="s">
        <v>297</v>
      </c>
      <c r="I74" s="125">
        <v>140</v>
      </c>
      <c r="J74" s="187" t="s">
        <v>298</v>
      </c>
      <c r="K74" s="105">
        <v>89.69</v>
      </c>
      <c r="L74" s="107"/>
      <c r="M74" s="194">
        <v>17655.87</v>
      </c>
      <c r="N74" s="107">
        <v>1002.19</v>
      </c>
      <c r="O74" s="198">
        <v>1</v>
      </c>
      <c r="P74" s="108">
        <v>777.14</v>
      </c>
    </row>
    <row r="75" spans="1:16" ht="15.6">
      <c r="A75" s="36">
        <v>6504460207</v>
      </c>
      <c r="B75" s="34">
        <v>39112</v>
      </c>
      <c r="C75" s="107" t="s">
        <v>313</v>
      </c>
      <c r="E75" s="187" t="s">
        <v>314</v>
      </c>
      <c r="J75" s="187" t="s">
        <v>315</v>
      </c>
      <c r="M75" s="193">
        <v>11500</v>
      </c>
      <c r="O75" s="198">
        <v>1</v>
      </c>
    </row>
    <row r="76" spans="1:16">
      <c r="A76" s="11" t="s">
        <v>316</v>
      </c>
      <c r="B76" s="13">
        <v>36161</v>
      </c>
      <c r="C76" s="7" t="s">
        <v>317</v>
      </c>
      <c r="D76" s="7">
        <v>493909</v>
      </c>
      <c r="E76" s="7"/>
      <c r="F76" s="7" t="s">
        <v>318</v>
      </c>
      <c r="G76" s="9"/>
      <c r="H76" s="7" t="s">
        <v>319</v>
      </c>
      <c r="I76" s="126">
        <v>210</v>
      </c>
      <c r="J76" s="7" t="s">
        <v>320</v>
      </c>
      <c r="K76" s="7" t="s">
        <v>321</v>
      </c>
      <c r="L76" s="189"/>
      <c r="M76" s="195">
        <v>45099.54</v>
      </c>
      <c r="N76" s="7">
        <v>2028</v>
      </c>
      <c r="O76" s="7">
        <v>50</v>
      </c>
      <c r="P76" s="12">
        <v>7955.14</v>
      </c>
    </row>
    <row r="77" spans="1:16">
      <c r="A77" s="11" t="s">
        <v>322</v>
      </c>
      <c r="B77" s="13">
        <v>36161</v>
      </c>
      <c r="C77" s="7" t="s">
        <v>317</v>
      </c>
      <c r="D77" s="7">
        <v>493909</v>
      </c>
      <c r="E77" s="7"/>
      <c r="F77" s="7" t="s">
        <v>323</v>
      </c>
      <c r="G77" s="9"/>
      <c r="H77" s="7"/>
      <c r="I77" s="126">
        <v>183</v>
      </c>
      <c r="J77" s="7" t="s">
        <v>320</v>
      </c>
      <c r="K77" s="7" t="s">
        <v>321</v>
      </c>
      <c r="L77" s="189"/>
      <c r="M77" s="195">
        <v>37939.589999999997</v>
      </c>
      <c r="N77" s="7">
        <v>2028</v>
      </c>
      <c r="O77" s="7">
        <v>100</v>
      </c>
      <c r="P77" s="12">
        <v>12376.58</v>
      </c>
    </row>
    <row r="78" spans="1:16">
      <c r="A78" s="11" t="s">
        <v>324</v>
      </c>
      <c r="B78" s="13">
        <v>42552</v>
      </c>
      <c r="C78" s="7" t="s">
        <v>317</v>
      </c>
      <c r="D78" s="7">
        <v>493909</v>
      </c>
      <c r="E78" s="7"/>
      <c r="F78" s="7" t="s">
        <v>323</v>
      </c>
      <c r="G78" s="9"/>
      <c r="H78" s="7"/>
      <c r="I78" s="126">
        <v>183</v>
      </c>
      <c r="J78" s="7" t="s">
        <v>320</v>
      </c>
      <c r="K78" s="7" t="s">
        <v>321</v>
      </c>
      <c r="L78" s="189"/>
      <c r="M78" s="195">
        <v>33106.76</v>
      </c>
      <c r="N78" s="7">
        <v>2028</v>
      </c>
      <c r="O78" s="7">
        <v>100</v>
      </c>
      <c r="P78" s="12">
        <v>12179.91</v>
      </c>
    </row>
    <row r="79" spans="1:16">
      <c r="A79" s="11" t="s">
        <v>325</v>
      </c>
      <c r="B79" s="13">
        <v>43713</v>
      </c>
      <c r="C79" s="7" t="s">
        <v>317</v>
      </c>
      <c r="D79" s="7">
        <v>493909</v>
      </c>
      <c r="E79" s="7"/>
      <c r="F79" s="7" t="s">
        <v>323</v>
      </c>
      <c r="G79" s="9"/>
      <c r="H79" s="7"/>
      <c r="I79" s="126">
        <v>140</v>
      </c>
      <c r="J79" s="7" t="s">
        <v>201</v>
      </c>
      <c r="K79" s="7" t="s">
        <v>321</v>
      </c>
      <c r="L79" s="189">
        <v>44979</v>
      </c>
      <c r="M79" s="195">
        <v>21267.82</v>
      </c>
      <c r="N79" s="7">
        <v>211</v>
      </c>
      <c r="O79" s="7">
        <v>100</v>
      </c>
      <c r="P79" s="12">
        <v>0</v>
      </c>
    </row>
    <row r="80" spans="1:16">
      <c r="A80" s="11" t="s">
        <v>326</v>
      </c>
      <c r="B80" s="13">
        <v>43710</v>
      </c>
      <c r="C80" s="7" t="s">
        <v>317</v>
      </c>
      <c r="D80" s="7">
        <v>493909</v>
      </c>
      <c r="E80" s="7"/>
      <c r="F80" s="7" t="s">
        <v>323</v>
      </c>
      <c r="G80" s="9"/>
      <c r="H80" s="7"/>
      <c r="I80" s="126">
        <v>140</v>
      </c>
      <c r="J80" s="7" t="s">
        <v>201</v>
      </c>
      <c r="K80" s="7" t="s">
        <v>321</v>
      </c>
      <c r="L80" s="189">
        <v>44712</v>
      </c>
      <c r="M80" s="195">
        <v>14815.38</v>
      </c>
      <c r="N80" s="7">
        <v>845</v>
      </c>
      <c r="O80" s="7">
        <v>100</v>
      </c>
      <c r="P80" s="12">
        <v>0</v>
      </c>
    </row>
    <row r="81" spans="1:16">
      <c r="A81" s="11" t="s">
        <v>327</v>
      </c>
      <c r="B81" s="13">
        <v>43710</v>
      </c>
      <c r="C81" s="7" t="s">
        <v>317</v>
      </c>
      <c r="D81" s="7">
        <v>493909</v>
      </c>
      <c r="E81" s="7"/>
      <c r="F81" s="7" t="s">
        <v>323</v>
      </c>
      <c r="G81" s="9"/>
      <c r="H81" s="7"/>
      <c r="I81" s="126">
        <v>140</v>
      </c>
      <c r="J81" s="7" t="s">
        <v>201</v>
      </c>
      <c r="K81" s="7" t="s">
        <v>321</v>
      </c>
      <c r="L81" s="189">
        <v>44722</v>
      </c>
      <c r="M81" s="195">
        <v>21367.4</v>
      </c>
      <c r="N81" s="7">
        <v>887</v>
      </c>
      <c r="O81" s="7">
        <v>100</v>
      </c>
      <c r="P81" s="12">
        <v>0</v>
      </c>
    </row>
    <row r="82" spans="1:16">
      <c r="A82" s="11" t="s">
        <v>328</v>
      </c>
      <c r="B82" s="13">
        <v>43713</v>
      </c>
      <c r="C82" s="7" t="s">
        <v>317</v>
      </c>
      <c r="D82" s="7">
        <v>493909</v>
      </c>
      <c r="E82" s="7"/>
      <c r="F82" s="7" t="s">
        <v>323</v>
      </c>
      <c r="G82" s="9"/>
      <c r="H82" s="7"/>
      <c r="I82" s="126">
        <v>140</v>
      </c>
      <c r="J82" s="7" t="s">
        <v>201</v>
      </c>
      <c r="K82" s="7" t="s">
        <v>321</v>
      </c>
      <c r="L82" s="189">
        <v>44722</v>
      </c>
      <c r="M82" s="195">
        <v>12784.62</v>
      </c>
      <c r="N82" s="7">
        <v>887</v>
      </c>
      <c r="O82" s="7">
        <v>100</v>
      </c>
      <c r="P82" s="12">
        <v>0</v>
      </c>
    </row>
    <row r="83" spans="1:16">
      <c r="A83" s="11" t="s">
        <v>329</v>
      </c>
      <c r="B83" s="13">
        <v>43746</v>
      </c>
      <c r="C83" s="7" t="s">
        <v>317</v>
      </c>
      <c r="D83" s="7">
        <v>493909</v>
      </c>
      <c r="E83" s="7"/>
      <c r="F83" s="7" t="s">
        <v>323</v>
      </c>
      <c r="G83" s="9"/>
      <c r="H83" s="7"/>
      <c r="I83" s="126">
        <v>140</v>
      </c>
      <c r="J83" s="7" t="s">
        <v>201</v>
      </c>
      <c r="K83" s="7" t="s">
        <v>321</v>
      </c>
      <c r="L83" s="189">
        <v>45087</v>
      </c>
      <c r="M83" s="195">
        <v>11845.63</v>
      </c>
      <c r="N83" s="7">
        <v>1436</v>
      </c>
      <c r="O83" s="7">
        <v>100</v>
      </c>
      <c r="P83" s="12">
        <v>268.20999999999998</v>
      </c>
    </row>
    <row r="84" spans="1:16">
      <c r="A84" s="11" t="s">
        <v>330</v>
      </c>
      <c r="B84" s="13">
        <v>44685</v>
      </c>
      <c r="C84" s="7" t="s">
        <v>317</v>
      </c>
      <c r="D84" s="7">
        <v>493909</v>
      </c>
      <c r="E84" s="7"/>
      <c r="F84" s="7" t="s">
        <v>323</v>
      </c>
      <c r="G84" s="9"/>
      <c r="H84" s="7"/>
      <c r="I84" s="126">
        <v>140</v>
      </c>
      <c r="J84" s="7" t="s">
        <v>201</v>
      </c>
      <c r="K84" s="7" t="s">
        <v>321</v>
      </c>
      <c r="L84" s="189">
        <v>44712</v>
      </c>
      <c r="M84" s="195">
        <v>2448.37</v>
      </c>
      <c r="N84" s="7">
        <v>165</v>
      </c>
      <c r="O84" s="7">
        <v>100</v>
      </c>
      <c r="P84" s="12">
        <v>0</v>
      </c>
    </row>
    <row r="85" spans="1:16">
      <c r="A85" s="11" t="s">
        <v>331</v>
      </c>
      <c r="B85" s="13">
        <v>44467</v>
      </c>
      <c r="C85" s="7" t="s">
        <v>317</v>
      </c>
      <c r="D85" s="7">
        <v>493909</v>
      </c>
      <c r="E85" s="7"/>
      <c r="F85" s="7" t="s">
        <v>323</v>
      </c>
      <c r="G85" s="9"/>
      <c r="H85" s="7"/>
      <c r="I85" s="126">
        <v>140</v>
      </c>
      <c r="J85" s="7" t="s">
        <v>201</v>
      </c>
      <c r="K85" s="7" t="s">
        <v>321</v>
      </c>
      <c r="L85" s="189">
        <v>45077</v>
      </c>
      <c r="M85" s="195">
        <v>20348.78</v>
      </c>
      <c r="N85" s="7">
        <v>1521</v>
      </c>
      <c r="O85" s="7">
        <v>100</v>
      </c>
      <c r="P85" s="12">
        <v>409.49</v>
      </c>
    </row>
    <row r="86" spans="1:16">
      <c r="A86" s="11" t="s">
        <v>332</v>
      </c>
      <c r="B86" s="13">
        <v>44455</v>
      </c>
      <c r="C86" s="7" t="s">
        <v>317</v>
      </c>
      <c r="D86" s="7">
        <v>493909</v>
      </c>
      <c r="E86" s="7"/>
      <c r="F86" s="7" t="s">
        <v>323</v>
      </c>
      <c r="G86" s="9"/>
      <c r="H86" s="7"/>
      <c r="I86" s="126">
        <v>140</v>
      </c>
      <c r="J86" s="7" t="s">
        <v>201</v>
      </c>
      <c r="K86" s="7" t="s">
        <v>321</v>
      </c>
      <c r="L86" s="189">
        <v>45077</v>
      </c>
      <c r="M86" s="195">
        <v>22400.09</v>
      </c>
      <c r="N86" s="7">
        <v>1599</v>
      </c>
      <c r="O86" s="7">
        <v>100</v>
      </c>
      <c r="P86" s="12">
        <v>1088.53</v>
      </c>
    </row>
    <row r="87" spans="1:16">
      <c r="A87" s="11" t="s">
        <v>333</v>
      </c>
      <c r="B87" s="117">
        <v>44838</v>
      </c>
      <c r="C87" s="7" t="s">
        <v>317</v>
      </c>
      <c r="D87" s="7">
        <v>493909</v>
      </c>
      <c r="E87" s="7"/>
      <c r="F87" s="7" t="s">
        <v>323</v>
      </c>
      <c r="G87" s="9"/>
      <c r="H87" s="7"/>
      <c r="I87" s="126">
        <v>140</v>
      </c>
      <c r="J87" s="7" t="s">
        <v>201</v>
      </c>
      <c r="K87" s="7" t="s">
        <v>321</v>
      </c>
      <c r="L87" s="117">
        <v>45087</v>
      </c>
      <c r="M87" s="195">
        <v>6104.76</v>
      </c>
      <c r="N87" s="7">
        <v>499</v>
      </c>
      <c r="O87" s="7">
        <v>100</v>
      </c>
      <c r="P87" s="12">
        <v>348.23</v>
      </c>
    </row>
    <row r="88" spans="1:16">
      <c r="A88" s="11" t="s">
        <v>334</v>
      </c>
      <c r="B88" s="117">
        <v>44907</v>
      </c>
      <c r="C88" s="7" t="s">
        <v>317</v>
      </c>
      <c r="D88" s="7">
        <v>493909</v>
      </c>
      <c r="E88" s="7"/>
      <c r="F88" s="7" t="s">
        <v>323</v>
      </c>
      <c r="G88" s="9"/>
      <c r="H88" s="7"/>
      <c r="I88" s="126">
        <v>140</v>
      </c>
      <c r="J88" s="7" t="s">
        <v>201</v>
      </c>
      <c r="K88" s="7" t="s">
        <v>321</v>
      </c>
      <c r="L88" s="117">
        <v>44917</v>
      </c>
      <c r="M88" s="195">
        <v>706.66</v>
      </c>
      <c r="N88" s="7">
        <v>58</v>
      </c>
      <c r="O88" s="7">
        <v>100</v>
      </c>
      <c r="P88" s="12">
        <v>0</v>
      </c>
    </row>
    <row r="89" spans="1:16">
      <c r="A89" s="121">
        <v>6</v>
      </c>
      <c r="B89" s="118">
        <v>31564</v>
      </c>
      <c r="C89" s="111" t="s">
        <v>335</v>
      </c>
      <c r="D89" s="111" t="s">
        <v>336</v>
      </c>
      <c r="E89" s="111" t="s">
        <v>337</v>
      </c>
      <c r="F89" s="111" t="s">
        <v>338</v>
      </c>
      <c r="G89" s="110"/>
      <c r="H89" s="111" t="s">
        <v>339</v>
      </c>
      <c r="I89" s="112">
        <v>250</v>
      </c>
      <c r="J89" s="111" t="s">
        <v>320</v>
      </c>
      <c r="K89" s="111">
        <v>100</v>
      </c>
      <c r="L89" s="118"/>
      <c r="M89" s="196">
        <v>84405</v>
      </c>
      <c r="N89" s="111">
        <v>2017</v>
      </c>
      <c r="O89" s="111">
        <v>82</v>
      </c>
      <c r="P89" s="12">
        <v>102237</v>
      </c>
    </row>
    <row r="90" spans="1:16">
      <c r="A90" s="121">
        <v>8</v>
      </c>
      <c r="B90" s="118">
        <v>32906</v>
      </c>
      <c r="C90" s="111" t="s">
        <v>335</v>
      </c>
      <c r="D90" s="111" t="s">
        <v>336</v>
      </c>
      <c r="E90" s="111" t="s">
        <v>337</v>
      </c>
      <c r="F90" s="111" t="s">
        <v>340</v>
      </c>
      <c r="G90" s="110"/>
      <c r="H90" s="111"/>
      <c r="I90" s="112">
        <v>130</v>
      </c>
      <c r="J90" s="111" t="s">
        <v>320</v>
      </c>
      <c r="K90" s="111">
        <v>100</v>
      </c>
      <c r="L90" s="118"/>
      <c r="M90" s="196">
        <v>27692</v>
      </c>
      <c r="N90" s="111">
        <v>1663</v>
      </c>
      <c r="O90" s="111">
        <v>82</v>
      </c>
      <c r="P90" s="12">
        <v>53374</v>
      </c>
    </row>
    <row r="91" spans="1:16">
      <c r="A91" s="121">
        <v>16</v>
      </c>
      <c r="B91" s="118">
        <v>41156</v>
      </c>
      <c r="C91" s="111" t="s">
        <v>335</v>
      </c>
      <c r="D91" s="111" t="s">
        <v>336</v>
      </c>
      <c r="E91" s="111" t="s">
        <v>337</v>
      </c>
      <c r="F91" s="111" t="s">
        <v>341</v>
      </c>
      <c r="G91" s="110"/>
      <c r="H91" s="111"/>
      <c r="I91" s="112">
        <v>155</v>
      </c>
      <c r="J91" s="111" t="s">
        <v>320</v>
      </c>
      <c r="K91" s="111">
        <v>77</v>
      </c>
      <c r="L91" s="118"/>
      <c r="M91" s="196">
        <v>21574</v>
      </c>
      <c r="N91" s="111">
        <v>1279</v>
      </c>
      <c r="O91" s="111">
        <v>82</v>
      </c>
      <c r="P91" s="12">
        <v>11164</v>
      </c>
    </row>
    <row r="92" spans="1:16">
      <c r="A92" s="121">
        <v>20</v>
      </c>
      <c r="B92" s="118">
        <v>41312</v>
      </c>
      <c r="C92" s="111" t="s">
        <v>335</v>
      </c>
      <c r="D92" s="111" t="s">
        <v>336</v>
      </c>
      <c r="E92" s="111" t="s">
        <v>337</v>
      </c>
      <c r="F92" s="111" t="s">
        <v>341</v>
      </c>
      <c r="G92" s="110"/>
      <c r="H92" s="111"/>
      <c r="I92" s="112">
        <v>155</v>
      </c>
      <c r="J92" s="111" t="s">
        <v>320</v>
      </c>
      <c r="K92" s="111">
        <v>77</v>
      </c>
      <c r="L92" s="118"/>
      <c r="M92" s="196">
        <v>21843</v>
      </c>
      <c r="N92" s="111">
        <v>1279</v>
      </c>
      <c r="O92" s="111">
        <v>82</v>
      </c>
      <c r="P92" s="12">
        <v>11356</v>
      </c>
    </row>
    <row r="93" spans="1:16">
      <c r="A93" s="121">
        <v>21</v>
      </c>
      <c r="B93" s="118">
        <v>41583</v>
      </c>
      <c r="C93" s="111" t="s">
        <v>335</v>
      </c>
      <c r="D93" s="111" t="s">
        <v>336</v>
      </c>
      <c r="E93" s="111" t="s">
        <v>337</v>
      </c>
      <c r="F93" s="111" t="s">
        <v>341</v>
      </c>
      <c r="G93" s="110"/>
      <c r="H93" s="111"/>
      <c r="I93" s="112">
        <v>155</v>
      </c>
      <c r="J93" s="111" t="s">
        <v>320</v>
      </c>
      <c r="K93" s="111">
        <v>77</v>
      </c>
      <c r="L93" s="111"/>
      <c r="M93" s="196">
        <v>18677</v>
      </c>
      <c r="N93" s="111">
        <v>1279</v>
      </c>
      <c r="O93" s="111">
        <v>82</v>
      </c>
      <c r="P93" s="12">
        <v>10529</v>
      </c>
    </row>
    <row r="94" spans="1:16">
      <c r="A94" s="121">
        <v>3</v>
      </c>
      <c r="B94" s="118">
        <v>30803</v>
      </c>
      <c r="C94" s="111" t="s">
        <v>335</v>
      </c>
      <c r="D94" s="111" t="s">
        <v>342</v>
      </c>
      <c r="E94" s="111" t="s">
        <v>343</v>
      </c>
      <c r="F94" s="111" t="s">
        <v>323</v>
      </c>
      <c r="G94" s="110"/>
      <c r="H94" s="111" t="s">
        <v>118</v>
      </c>
      <c r="I94" s="112">
        <v>183</v>
      </c>
      <c r="J94" s="111" t="s">
        <v>320</v>
      </c>
      <c r="K94" s="111">
        <v>100</v>
      </c>
      <c r="L94" s="111"/>
      <c r="M94" s="196">
        <v>35626</v>
      </c>
      <c r="N94" s="111">
        <v>1443</v>
      </c>
      <c r="O94" s="111">
        <v>86.8</v>
      </c>
      <c r="P94" s="12">
        <v>29752</v>
      </c>
    </row>
    <row r="95" spans="1:16">
      <c r="A95" s="121">
        <v>4</v>
      </c>
      <c r="B95" s="118">
        <v>30834</v>
      </c>
      <c r="C95" s="111" t="s">
        <v>335</v>
      </c>
      <c r="D95" s="111" t="s">
        <v>342</v>
      </c>
      <c r="E95" s="111" t="s">
        <v>343</v>
      </c>
      <c r="F95" s="111" t="s">
        <v>323</v>
      </c>
      <c r="G95" s="110"/>
      <c r="H95" s="111" t="s">
        <v>118</v>
      </c>
      <c r="I95" s="112">
        <v>183</v>
      </c>
      <c r="J95" s="111" t="s">
        <v>320</v>
      </c>
      <c r="K95" s="111">
        <v>100</v>
      </c>
      <c r="L95" s="118"/>
      <c r="M95" s="196">
        <v>0</v>
      </c>
      <c r="N95" s="111">
        <f>M95*T95</f>
        <v>0</v>
      </c>
      <c r="O95" s="111">
        <f>M95*87.8/100</f>
        <v>0</v>
      </c>
      <c r="P95" s="12">
        <v>15113</v>
      </c>
    </row>
    <row r="96" spans="1:16">
      <c r="A96" s="121">
        <v>7</v>
      </c>
      <c r="B96" s="118">
        <v>31778</v>
      </c>
      <c r="C96" s="111" t="s">
        <v>335</v>
      </c>
      <c r="D96" s="111" t="s">
        <v>342</v>
      </c>
      <c r="E96" s="111" t="s">
        <v>343</v>
      </c>
      <c r="F96" s="111" t="s">
        <v>344</v>
      </c>
      <c r="G96" s="110"/>
      <c r="H96" s="111" t="s">
        <v>118</v>
      </c>
      <c r="I96" s="112">
        <v>193</v>
      </c>
      <c r="J96" s="111" t="s">
        <v>320</v>
      </c>
      <c r="K96" s="111">
        <v>100</v>
      </c>
      <c r="L96" s="118"/>
      <c r="M96" s="196">
        <v>46346</v>
      </c>
      <c r="N96" s="111">
        <v>2096</v>
      </c>
      <c r="O96" s="111">
        <v>86.8</v>
      </c>
      <c r="P96" s="12">
        <v>41812</v>
      </c>
    </row>
    <row r="97" spans="1:16">
      <c r="A97" s="121">
        <v>10</v>
      </c>
      <c r="B97" s="118">
        <v>35431</v>
      </c>
      <c r="C97" s="111" t="s">
        <v>335</v>
      </c>
      <c r="D97" s="111" t="s">
        <v>342</v>
      </c>
      <c r="E97" s="111" t="s">
        <v>343</v>
      </c>
      <c r="F97" s="111" t="s">
        <v>323</v>
      </c>
      <c r="G97" s="110"/>
      <c r="H97" s="111" t="s">
        <v>118</v>
      </c>
      <c r="I97" s="112">
        <v>183</v>
      </c>
      <c r="J97" s="111" t="s">
        <v>320</v>
      </c>
      <c r="K97" s="111">
        <v>100</v>
      </c>
      <c r="L97" s="118"/>
      <c r="M97" s="196">
        <v>39076</v>
      </c>
      <c r="N97" s="111">
        <v>1840</v>
      </c>
      <c r="O97" s="111">
        <v>86.8</v>
      </c>
      <c r="P97" s="12">
        <v>39242</v>
      </c>
    </row>
    <row r="98" spans="1:16">
      <c r="A98" s="121">
        <v>11</v>
      </c>
      <c r="B98" s="118">
        <v>35462</v>
      </c>
      <c r="C98" s="111" t="s">
        <v>335</v>
      </c>
      <c r="D98" s="111" t="s">
        <v>342</v>
      </c>
      <c r="E98" s="111" t="s">
        <v>343</v>
      </c>
      <c r="F98" s="111" t="s">
        <v>323</v>
      </c>
      <c r="G98" s="110"/>
      <c r="H98" s="111" t="s">
        <v>118</v>
      </c>
      <c r="I98" s="112">
        <v>183</v>
      </c>
      <c r="J98" s="111" t="s">
        <v>320</v>
      </c>
      <c r="K98" s="111">
        <v>100</v>
      </c>
      <c r="L98" s="118"/>
      <c r="M98" s="196">
        <v>39635</v>
      </c>
      <c r="N98" s="111">
        <v>1821</v>
      </c>
      <c r="O98" s="111">
        <v>86.8</v>
      </c>
      <c r="P98" s="12">
        <v>52646</v>
      </c>
    </row>
    <row r="99" spans="1:16">
      <c r="A99" s="121">
        <v>12</v>
      </c>
      <c r="B99" s="118">
        <v>35549</v>
      </c>
      <c r="C99" s="111" t="s">
        <v>335</v>
      </c>
      <c r="D99" s="111" t="s">
        <v>342</v>
      </c>
      <c r="E99" s="111" t="s">
        <v>343</v>
      </c>
      <c r="F99" s="111" t="s">
        <v>323</v>
      </c>
      <c r="G99" s="110"/>
      <c r="H99" s="111" t="s">
        <v>118</v>
      </c>
      <c r="I99" s="112">
        <v>183</v>
      </c>
      <c r="J99" s="111" t="s">
        <v>320</v>
      </c>
      <c r="K99" s="111">
        <v>100</v>
      </c>
      <c r="L99" s="118">
        <v>44712</v>
      </c>
      <c r="M99" s="196">
        <v>28302</v>
      </c>
      <c r="N99" s="111">
        <v>820</v>
      </c>
      <c r="O99" s="111">
        <v>86.8</v>
      </c>
      <c r="P99" s="12">
        <v>28828</v>
      </c>
    </row>
    <row r="100" spans="1:16">
      <c r="A100" s="121">
        <v>13</v>
      </c>
      <c r="B100" s="118">
        <v>36587</v>
      </c>
      <c r="C100" s="111" t="s">
        <v>335</v>
      </c>
      <c r="D100" s="111" t="s">
        <v>342</v>
      </c>
      <c r="E100" s="111" t="s">
        <v>343</v>
      </c>
      <c r="F100" s="111" t="s">
        <v>323</v>
      </c>
      <c r="G100" s="110"/>
      <c r="H100" s="111" t="s">
        <v>118</v>
      </c>
      <c r="I100" s="112">
        <v>183</v>
      </c>
      <c r="J100" s="111" t="s">
        <v>320</v>
      </c>
      <c r="K100" s="111">
        <v>100</v>
      </c>
      <c r="L100" s="118"/>
      <c r="M100" s="196">
        <v>40677</v>
      </c>
      <c r="N100" s="111">
        <v>1899</v>
      </c>
      <c r="O100" s="111">
        <v>86.8</v>
      </c>
      <c r="P100" s="12">
        <v>51946</v>
      </c>
    </row>
    <row r="101" spans="1:16">
      <c r="A101" s="121">
        <v>14</v>
      </c>
      <c r="B101" s="118">
        <v>36587</v>
      </c>
      <c r="C101" s="111" t="s">
        <v>335</v>
      </c>
      <c r="D101" s="111" t="s">
        <v>342</v>
      </c>
      <c r="E101" s="111" t="s">
        <v>343</v>
      </c>
      <c r="F101" s="111" t="s">
        <v>323</v>
      </c>
      <c r="G101" s="110"/>
      <c r="H101" s="111" t="s">
        <v>118</v>
      </c>
      <c r="I101" s="112">
        <v>183</v>
      </c>
      <c r="J101" s="111" t="s">
        <v>320</v>
      </c>
      <c r="K101" s="111">
        <v>100</v>
      </c>
      <c r="L101" s="118"/>
      <c r="M101" s="196">
        <v>38991</v>
      </c>
      <c r="N101" s="111">
        <v>1797</v>
      </c>
      <c r="O101" s="111">
        <v>86.8</v>
      </c>
      <c r="P101" s="12">
        <v>51999</v>
      </c>
    </row>
    <row r="102" spans="1:16">
      <c r="A102" s="121">
        <v>15</v>
      </c>
      <c r="B102" s="118">
        <v>36894</v>
      </c>
      <c r="C102" s="111" t="s">
        <v>335</v>
      </c>
      <c r="D102" s="111" t="s">
        <v>342</v>
      </c>
      <c r="E102" s="111" t="s">
        <v>343</v>
      </c>
      <c r="F102" s="111" t="s">
        <v>323</v>
      </c>
      <c r="G102" s="110"/>
      <c r="H102" s="111" t="s">
        <v>118</v>
      </c>
      <c r="I102" s="112">
        <v>175</v>
      </c>
      <c r="J102" s="111" t="s">
        <v>320</v>
      </c>
      <c r="K102" s="111">
        <v>100</v>
      </c>
      <c r="L102" s="118"/>
      <c r="M102" s="196">
        <v>49795</v>
      </c>
      <c r="N102" s="111">
        <v>1838</v>
      </c>
      <c r="O102" s="111">
        <v>74.5</v>
      </c>
      <c r="P102" s="12">
        <v>33985</v>
      </c>
    </row>
    <row r="103" spans="1:16">
      <c r="A103" s="121">
        <v>17</v>
      </c>
      <c r="B103" s="118">
        <v>41092</v>
      </c>
      <c r="C103" s="111" t="s">
        <v>335</v>
      </c>
      <c r="D103" s="111" t="s">
        <v>342</v>
      </c>
      <c r="E103" s="111" t="s">
        <v>343</v>
      </c>
      <c r="F103" s="111" t="s">
        <v>323</v>
      </c>
      <c r="G103" s="110"/>
      <c r="H103" s="111" t="s">
        <v>118</v>
      </c>
      <c r="I103" s="112">
        <v>158</v>
      </c>
      <c r="J103" s="111" t="s">
        <v>320</v>
      </c>
      <c r="K103" s="111">
        <v>100</v>
      </c>
      <c r="L103" s="118">
        <v>44879</v>
      </c>
      <c r="M103" s="196">
        <v>29156</v>
      </c>
      <c r="N103" s="111">
        <v>1584</v>
      </c>
      <c r="O103" s="111">
        <v>75</v>
      </c>
      <c r="P103" s="12">
        <v>0</v>
      </c>
    </row>
    <row r="104" spans="1:16">
      <c r="A104" s="121">
        <v>18</v>
      </c>
      <c r="B104" s="118">
        <v>41092</v>
      </c>
      <c r="C104" s="111" t="s">
        <v>335</v>
      </c>
      <c r="D104" s="111" t="s">
        <v>342</v>
      </c>
      <c r="E104" s="111" t="s">
        <v>343</v>
      </c>
      <c r="F104" s="111" t="s">
        <v>323</v>
      </c>
      <c r="G104" s="110"/>
      <c r="H104" s="111" t="s">
        <v>118</v>
      </c>
      <c r="I104" s="112">
        <v>158</v>
      </c>
      <c r="J104" s="111" t="s">
        <v>320</v>
      </c>
      <c r="K104" s="111">
        <v>100</v>
      </c>
      <c r="L104" s="118"/>
      <c r="M104" s="196">
        <v>30884</v>
      </c>
      <c r="N104" s="111">
        <v>1907</v>
      </c>
      <c r="O104" s="111">
        <v>86.8</v>
      </c>
      <c r="P104" s="12">
        <v>17848</v>
      </c>
    </row>
    <row r="105" spans="1:16">
      <c r="A105" s="121">
        <v>19</v>
      </c>
      <c r="B105" s="118">
        <v>41092</v>
      </c>
      <c r="C105" s="111" t="s">
        <v>335</v>
      </c>
      <c r="D105" s="111" t="s">
        <v>342</v>
      </c>
      <c r="E105" s="111" t="s">
        <v>343</v>
      </c>
      <c r="F105" s="111" t="s">
        <v>323</v>
      </c>
      <c r="G105" s="110"/>
      <c r="H105" s="111" t="s">
        <v>118</v>
      </c>
      <c r="I105" s="112">
        <v>158</v>
      </c>
      <c r="J105" s="111" t="s">
        <v>320</v>
      </c>
      <c r="K105" s="111">
        <v>100</v>
      </c>
      <c r="L105" s="118"/>
      <c r="M105" s="196">
        <v>28715</v>
      </c>
      <c r="N105" s="111">
        <v>1718</v>
      </c>
      <c r="O105" s="111">
        <v>75</v>
      </c>
      <c r="P105" s="12">
        <v>15636</v>
      </c>
    </row>
    <row r="106" spans="1:16">
      <c r="A106" s="121">
        <v>22</v>
      </c>
      <c r="B106" s="118">
        <v>41898</v>
      </c>
      <c r="C106" s="111" t="s">
        <v>335</v>
      </c>
      <c r="D106" s="111" t="s">
        <v>342</v>
      </c>
      <c r="E106" s="111" t="s">
        <v>343</v>
      </c>
      <c r="F106" s="111" t="s">
        <v>323</v>
      </c>
      <c r="G106" s="110"/>
      <c r="H106" s="111" t="s">
        <v>118</v>
      </c>
      <c r="I106" s="112">
        <v>140</v>
      </c>
      <c r="J106" s="111" t="s">
        <v>320</v>
      </c>
      <c r="K106" s="111">
        <v>100</v>
      </c>
      <c r="L106" s="118"/>
      <c r="M106" s="196">
        <v>26598</v>
      </c>
      <c r="N106" s="111">
        <v>1825</v>
      </c>
      <c r="O106" s="111">
        <v>86.8</v>
      </c>
      <c r="P106" s="12">
        <v>11342</v>
      </c>
    </row>
    <row r="107" spans="1:16">
      <c r="A107" s="121">
        <v>23</v>
      </c>
      <c r="B107" s="118">
        <v>42917</v>
      </c>
      <c r="C107" s="111" t="s">
        <v>335</v>
      </c>
      <c r="D107" s="111" t="s">
        <v>342</v>
      </c>
      <c r="E107" s="111" t="s">
        <v>343</v>
      </c>
      <c r="F107" s="111" t="s">
        <v>323</v>
      </c>
      <c r="G107" s="110"/>
      <c r="H107" s="111" t="s">
        <v>118</v>
      </c>
      <c r="I107" s="112">
        <v>140</v>
      </c>
      <c r="J107" s="111" t="s">
        <v>320</v>
      </c>
      <c r="K107" s="111">
        <v>100</v>
      </c>
      <c r="L107" s="118"/>
      <c r="M107" s="196">
        <v>26350</v>
      </c>
      <c r="N107" s="111">
        <v>1880</v>
      </c>
      <c r="O107" s="111">
        <v>86.8</v>
      </c>
      <c r="P107" s="12">
        <v>8842</v>
      </c>
    </row>
    <row r="108" spans="1:16">
      <c r="A108" s="121">
        <v>24</v>
      </c>
      <c r="B108" s="118">
        <v>42917</v>
      </c>
      <c r="C108" s="111" t="s">
        <v>335</v>
      </c>
      <c r="D108" s="111" t="s">
        <v>342</v>
      </c>
      <c r="E108" s="111" t="s">
        <v>343</v>
      </c>
      <c r="F108" s="111" t="s">
        <v>323</v>
      </c>
      <c r="G108" s="110"/>
      <c r="H108" s="111" t="s">
        <v>118</v>
      </c>
      <c r="I108" s="112">
        <v>140</v>
      </c>
      <c r="J108" s="111" t="s">
        <v>320</v>
      </c>
      <c r="K108" s="111">
        <v>100</v>
      </c>
      <c r="L108" s="118"/>
      <c r="M108" s="196">
        <v>23094</v>
      </c>
      <c r="N108" s="111">
        <v>1552</v>
      </c>
      <c r="O108" s="111">
        <v>75</v>
      </c>
      <c r="P108" s="12">
        <v>7673</v>
      </c>
    </row>
    <row r="109" spans="1:16">
      <c r="A109" s="121">
        <v>25</v>
      </c>
      <c r="B109" s="118">
        <v>42990</v>
      </c>
      <c r="C109" s="111" t="s">
        <v>335</v>
      </c>
      <c r="D109" s="111" t="s">
        <v>342</v>
      </c>
      <c r="E109" s="111" t="s">
        <v>343</v>
      </c>
      <c r="F109" s="111" t="s">
        <v>323</v>
      </c>
      <c r="G109" s="110"/>
      <c r="H109" s="111" t="s">
        <v>118</v>
      </c>
      <c r="I109" s="112">
        <v>140</v>
      </c>
      <c r="J109" s="111" t="s">
        <v>345</v>
      </c>
      <c r="K109" s="111">
        <v>100</v>
      </c>
      <c r="L109" s="118"/>
      <c r="M109" s="196">
        <v>0</v>
      </c>
      <c r="N109" s="111">
        <v>0</v>
      </c>
      <c r="O109" s="111">
        <f>M109*87.7/100</f>
        <v>0</v>
      </c>
      <c r="P109" s="12">
        <v>6741</v>
      </c>
    </row>
    <row r="110" spans="1:16">
      <c r="A110" s="121">
        <v>53</v>
      </c>
      <c r="B110" s="118">
        <v>44044</v>
      </c>
      <c r="C110" s="111" t="s">
        <v>335</v>
      </c>
      <c r="D110" s="111" t="s">
        <v>342</v>
      </c>
      <c r="E110" s="111" t="s">
        <v>343</v>
      </c>
      <c r="F110" s="111" t="s">
        <v>323</v>
      </c>
      <c r="G110" s="110"/>
      <c r="H110" s="111" t="s">
        <v>118</v>
      </c>
      <c r="I110" s="112">
        <v>140</v>
      </c>
      <c r="J110" s="111" t="s">
        <v>320</v>
      </c>
      <c r="K110" s="111">
        <v>100</v>
      </c>
      <c r="L110" s="118"/>
      <c r="M110" s="196">
        <v>23074</v>
      </c>
      <c r="N110" s="111">
        <v>1634</v>
      </c>
      <c r="O110" s="111">
        <v>75</v>
      </c>
      <c r="P110" s="12">
        <v>3064</v>
      </c>
    </row>
    <row r="111" spans="1:16">
      <c r="A111" s="121">
        <v>54</v>
      </c>
      <c r="B111" s="118">
        <v>44044</v>
      </c>
      <c r="C111" s="111" t="s">
        <v>335</v>
      </c>
      <c r="D111" s="111" t="s">
        <v>342</v>
      </c>
      <c r="E111" s="111" t="s">
        <v>343</v>
      </c>
      <c r="F111" s="111" t="s">
        <v>323</v>
      </c>
      <c r="G111" s="110"/>
      <c r="H111" s="111" t="s">
        <v>118</v>
      </c>
      <c r="I111" s="112">
        <v>140</v>
      </c>
      <c r="J111" s="111" t="s">
        <v>320</v>
      </c>
      <c r="K111" s="111">
        <v>100</v>
      </c>
      <c r="L111" s="118"/>
      <c r="M111" s="196">
        <v>25525</v>
      </c>
      <c r="N111" s="111">
        <v>1915</v>
      </c>
      <c r="O111" s="111">
        <v>86.8</v>
      </c>
      <c r="P111" s="12">
        <v>3416</v>
      </c>
    </row>
    <row r="112" spans="1:16">
      <c r="A112" s="121">
        <v>85</v>
      </c>
      <c r="B112" s="118">
        <v>44440</v>
      </c>
      <c r="C112" s="111" t="s">
        <v>335</v>
      </c>
      <c r="D112" s="111" t="s">
        <v>342</v>
      </c>
      <c r="E112" s="111" t="s">
        <v>343</v>
      </c>
      <c r="F112" s="111" t="s">
        <v>323</v>
      </c>
      <c r="G112" s="110"/>
      <c r="H112" s="111" t="s">
        <v>118</v>
      </c>
      <c r="I112" s="112">
        <v>140</v>
      </c>
      <c r="J112" s="111" t="s">
        <v>345</v>
      </c>
      <c r="K112" s="111">
        <v>50</v>
      </c>
      <c r="L112" s="118">
        <v>44726</v>
      </c>
      <c r="M112" s="196">
        <v>9171</v>
      </c>
      <c r="N112" s="111">
        <v>733</v>
      </c>
      <c r="O112" s="111">
        <v>85</v>
      </c>
      <c r="P112" s="113">
        <v>0</v>
      </c>
    </row>
    <row r="113" spans="1:16">
      <c r="A113" s="121">
        <v>86</v>
      </c>
      <c r="B113" s="118">
        <v>44440</v>
      </c>
      <c r="C113" s="111" t="s">
        <v>335</v>
      </c>
      <c r="D113" s="111" t="s">
        <v>342</v>
      </c>
      <c r="E113" s="111" t="s">
        <v>343</v>
      </c>
      <c r="F113" s="111" t="s">
        <v>323</v>
      </c>
      <c r="G113" s="110"/>
      <c r="H113" s="111" t="s">
        <v>118</v>
      </c>
      <c r="I113" s="112">
        <v>140</v>
      </c>
      <c r="J113" s="111" t="s">
        <v>345</v>
      </c>
      <c r="K113" s="111">
        <v>50</v>
      </c>
      <c r="L113" s="118">
        <v>44722</v>
      </c>
      <c r="M113" s="196">
        <v>7302</v>
      </c>
      <c r="N113" s="111">
        <v>583</v>
      </c>
      <c r="O113" s="111">
        <v>85</v>
      </c>
      <c r="P113" s="113">
        <v>0</v>
      </c>
    </row>
    <row r="114" spans="1:16">
      <c r="A114" s="121">
        <v>92</v>
      </c>
      <c r="B114" s="118">
        <v>44459</v>
      </c>
      <c r="C114" s="111" t="s">
        <v>346</v>
      </c>
      <c r="D114" s="111" t="s">
        <v>342</v>
      </c>
      <c r="E114" s="111" t="s">
        <v>343</v>
      </c>
      <c r="F114" s="111" t="s">
        <v>323</v>
      </c>
      <c r="G114" s="110"/>
      <c r="H114" s="111" t="s">
        <v>118</v>
      </c>
      <c r="I114" s="112">
        <v>140</v>
      </c>
      <c r="J114" s="111" t="s">
        <v>345</v>
      </c>
      <c r="K114" s="111">
        <v>50</v>
      </c>
      <c r="L114" s="118">
        <v>44722</v>
      </c>
      <c r="M114" s="196">
        <v>8404</v>
      </c>
      <c r="N114" s="111">
        <v>672</v>
      </c>
      <c r="O114" s="111">
        <v>85</v>
      </c>
      <c r="P114" s="113">
        <v>0</v>
      </c>
    </row>
    <row r="115" spans="1:16">
      <c r="A115" s="121">
        <v>93</v>
      </c>
      <c r="B115" s="118">
        <v>44459</v>
      </c>
      <c r="C115" s="111" t="s">
        <v>335</v>
      </c>
      <c r="D115" s="111" t="s">
        <v>342</v>
      </c>
      <c r="E115" s="111" t="s">
        <v>343</v>
      </c>
      <c r="F115" s="111" t="s">
        <v>323</v>
      </c>
      <c r="G115" s="110"/>
      <c r="H115" s="111" t="s">
        <v>118</v>
      </c>
      <c r="I115" s="112">
        <v>140</v>
      </c>
      <c r="J115" s="111" t="s">
        <v>345</v>
      </c>
      <c r="K115" s="111">
        <v>50</v>
      </c>
      <c r="L115" s="118">
        <v>44722</v>
      </c>
      <c r="M115" s="196">
        <v>8179</v>
      </c>
      <c r="N115" s="111">
        <v>616</v>
      </c>
      <c r="O115" s="111">
        <v>0.85</v>
      </c>
      <c r="P115" s="113">
        <v>0</v>
      </c>
    </row>
    <row r="116" spans="1:16">
      <c r="A116" s="121">
        <v>95</v>
      </c>
      <c r="B116" s="118">
        <v>44459</v>
      </c>
      <c r="C116" s="111" t="s">
        <v>335</v>
      </c>
      <c r="D116" s="111" t="s">
        <v>342</v>
      </c>
      <c r="E116" s="111" t="s">
        <v>343</v>
      </c>
      <c r="F116" s="111" t="s">
        <v>323</v>
      </c>
      <c r="G116" s="110"/>
      <c r="H116" s="111" t="s">
        <v>118</v>
      </c>
      <c r="I116" s="112">
        <v>140</v>
      </c>
      <c r="J116" s="111" t="s">
        <v>345</v>
      </c>
      <c r="K116" s="111">
        <v>50</v>
      </c>
      <c r="L116" s="118">
        <v>44722</v>
      </c>
      <c r="M116" s="196">
        <v>6088</v>
      </c>
      <c r="N116" s="111">
        <v>465</v>
      </c>
      <c r="O116" s="111">
        <v>75</v>
      </c>
      <c r="P116" s="113">
        <v>0</v>
      </c>
    </row>
    <row r="117" spans="1:16">
      <c r="A117" s="121">
        <v>98</v>
      </c>
      <c r="B117" s="118">
        <v>44578</v>
      </c>
      <c r="C117" s="111" t="s">
        <v>335</v>
      </c>
      <c r="D117" s="111" t="s">
        <v>342</v>
      </c>
      <c r="E117" s="111" t="s">
        <v>343</v>
      </c>
      <c r="F117" s="111" t="s">
        <v>323</v>
      </c>
      <c r="G117" s="110"/>
      <c r="H117" s="111" t="s">
        <v>118</v>
      </c>
      <c r="I117" s="112">
        <v>140</v>
      </c>
      <c r="J117" s="111" t="s">
        <v>345</v>
      </c>
      <c r="K117" s="111">
        <v>50</v>
      </c>
      <c r="L117" s="118">
        <v>44722</v>
      </c>
      <c r="M117" s="196">
        <v>5109</v>
      </c>
      <c r="N117" s="111">
        <v>394</v>
      </c>
      <c r="O117" s="111">
        <v>85</v>
      </c>
      <c r="P117" s="113">
        <v>0</v>
      </c>
    </row>
    <row r="118" spans="1:16">
      <c r="A118" s="121">
        <v>99</v>
      </c>
      <c r="B118" s="118">
        <v>44578</v>
      </c>
      <c r="C118" s="111" t="s">
        <v>346</v>
      </c>
      <c r="D118" s="111" t="s">
        <v>342</v>
      </c>
      <c r="E118" s="111" t="s">
        <v>343</v>
      </c>
      <c r="F118" s="111" t="s">
        <v>323</v>
      </c>
      <c r="G118" s="110"/>
      <c r="H118" s="111" t="s">
        <v>118</v>
      </c>
      <c r="I118" s="112">
        <v>140</v>
      </c>
      <c r="J118" s="111" t="s">
        <v>345</v>
      </c>
      <c r="K118" s="111">
        <v>50</v>
      </c>
      <c r="L118" s="118">
        <v>44712</v>
      </c>
      <c r="M118" s="196">
        <v>4896</v>
      </c>
      <c r="N118" s="111">
        <v>362</v>
      </c>
      <c r="O118" s="111">
        <v>85</v>
      </c>
      <c r="P118" s="113">
        <v>0</v>
      </c>
    </row>
    <row r="119" spans="1:16">
      <c r="A119" s="121">
        <v>100</v>
      </c>
      <c r="B119" s="118">
        <v>44578</v>
      </c>
      <c r="C119" s="111" t="s">
        <v>335</v>
      </c>
      <c r="D119" s="111" t="s">
        <v>342</v>
      </c>
      <c r="E119" s="111" t="s">
        <v>343</v>
      </c>
      <c r="F119" s="111" t="s">
        <v>323</v>
      </c>
      <c r="G119" s="110"/>
      <c r="H119" s="111" t="s">
        <v>118</v>
      </c>
      <c r="I119" s="112">
        <v>140</v>
      </c>
      <c r="J119" s="111" t="s">
        <v>345</v>
      </c>
      <c r="K119" s="111">
        <v>50</v>
      </c>
      <c r="L119" s="118">
        <v>44722</v>
      </c>
      <c r="M119" s="196">
        <v>6000</v>
      </c>
      <c r="N119" s="111">
        <v>461</v>
      </c>
      <c r="O119" s="111">
        <v>85</v>
      </c>
      <c r="P119" s="113">
        <v>0</v>
      </c>
    </row>
    <row r="120" spans="1:16">
      <c r="A120" s="121">
        <v>101</v>
      </c>
      <c r="B120" s="118">
        <v>44578</v>
      </c>
      <c r="C120" s="111" t="s">
        <v>346</v>
      </c>
      <c r="D120" s="111" t="s">
        <v>342</v>
      </c>
      <c r="E120" s="111" t="s">
        <v>343</v>
      </c>
      <c r="F120" s="111" t="s">
        <v>323</v>
      </c>
      <c r="G120" s="110"/>
      <c r="H120" s="111" t="s">
        <v>118</v>
      </c>
      <c r="I120" s="112">
        <v>140</v>
      </c>
      <c r="J120" s="111" t="s">
        <v>345</v>
      </c>
      <c r="K120" s="111">
        <v>50</v>
      </c>
      <c r="L120" s="118">
        <v>44722</v>
      </c>
      <c r="M120" s="196">
        <v>5279</v>
      </c>
      <c r="N120" s="111">
        <v>438</v>
      </c>
      <c r="O120" s="111">
        <v>85</v>
      </c>
      <c r="P120" s="113">
        <v>0</v>
      </c>
    </row>
    <row r="121" spans="1:16">
      <c r="A121" s="121">
        <v>102</v>
      </c>
      <c r="B121" s="118">
        <v>44578</v>
      </c>
      <c r="C121" s="111" t="s">
        <v>335</v>
      </c>
      <c r="D121" s="111" t="s">
        <v>342</v>
      </c>
      <c r="E121" s="111" t="s">
        <v>343</v>
      </c>
      <c r="F121" s="111" t="s">
        <v>323</v>
      </c>
      <c r="G121" s="110"/>
      <c r="H121" s="111" t="s">
        <v>118</v>
      </c>
      <c r="I121" s="112">
        <v>140</v>
      </c>
      <c r="J121" s="111" t="s">
        <v>345</v>
      </c>
      <c r="K121" s="111">
        <v>50</v>
      </c>
      <c r="L121" s="118">
        <v>44722</v>
      </c>
      <c r="M121" s="196">
        <v>5277</v>
      </c>
      <c r="N121" s="111">
        <v>378</v>
      </c>
      <c r="O121" s="111">
        <v>85</v>
      </c>
      <c r="P121" s="113">
        <v>0</v>
      </c>
    </row>
    <row r="122" spans="1:16">
      <c r="A122" s="121">
        <v>103</v>
      </c>
      <c r="B122" s="118">
        <v>44578</v>
      </c>
      <c r="C122" s="111" t="s">
        <v>346</v>
      </c>
      <c r="D122" s="111" t="s">
        <v>342</v>
      </c>
      <c r="E122" s="111" t="s">
        <v>343</v>
      </c>
      <c r="F122" s="111" t="s">
        <v>323</v>
      </c>
      <c r="G122" s="110"/>
      <c r="H122" s="111" t="s">
        <v>118</v>
      </c>
      <c r="I122" s="112">
        <v>140</v>
      </c>
      <c r="J122" s="111" t="s">
        <v>345</v>
      </c>
      <c r="K122" s="111">
        <v>50</v>
      </c>
      <c r="L122" s="118">
        <v>44651</v>
      </c>
      <c r="M122" s="196">
        <v>2610</v>
      </c>
      <c r="N122" s="111">
        <v>195</v>
      </c>
      <c r="O122" s="111">
        <v>85</v>
      </c>
      <c r="P122" s="113">
        <v>0</v>
      </c>
    </row>
    <row r="123" spans="1:16">
      <c r="A123" s="121">
        <v>104</v>
      </c>
      <c r="B123" s="118">
        <v>44593</v>
      </c>
      <c r="C123" s="111" t="s">
        <v>335</v>
      </c>
      <c r="D123" s="111" t="s">
        <v>342</v>
      </c>
      <c r="E123" s="111" t="s">
        <v>343</v>
      </c>
      <c r="F123" s="111" t="s">
        <v>323</v>
      </c>
      <c r="G123" s="110"/>
      <c r="H123" s="111" t="s">
        <v>118</v>
      </c>
      <c r="I123" s="112">
        <v>140</v>
      </c>
      <c r="J123" s="111" t="s">
        <v>345</v>
      </c>
      <c r="K123" s="111">
        <v>50</v>
      </c>
      <c r="L123" s="118">
        <v>44722</v>
      </c>
      <c r="M123" s="196">
        <v>5650</v>
      </c>
      <c r="N123" s="111">
        <v>431</v>
      </c>
      <c r="O123" s="111">
        <v>85</v>
      </c>
      <c r="P123" s="113">
        <v>0</v>
      </c>
    </row>
    <row r="124" spans="1:16">
      <c r="A124" s="121">
        <v>107</v>
      </c>
      <c r="B124" s="118">
        <v>44652</v>
      </c>
      <c r="C124" s="111" t="s">
        <v>335</v>
      </c>
      <c r="D124" s="111" t="s">
        <v>342</v>
      </c>
      <c r="E124" s="111" t="s">
        <v>343</v>
      </c>
      <c r="F124" s="111" t="s">
        <v>323</v>
      </c>
      <c r="G124" s="110"/>
      <c r="H124" s="111" t="s">
        <v>118</v>
      </c>
      <c r="I124" s="112">
        <v>140</v>
      </c>
      <c r="J124" s="111" t="s">
        <v>345</v>
      </c>
      <c r="K124" s="111">
        <v>50</v>
      </c>
      <c r="L124" s="118">
        <v>44712</v>
      </c>
      <c r="M124" s="196">
        <v>2232</v>
      </c>
      <c r="N124" s="111">
        <v>169</v>
      </c>
      <c r="O124" s="111">
        <v>100</v>
      </c>
      <c r="P124" s="113">
        <v>0</v>
      </c>
    </row>
    <row r="125" spans="1:16">
      <c r="A125" s="121">
        <v>108</v>
      </c>
      <c r="B125" s="118">
        <v>44652</v>
      </c>
      <c r="C125" s="111" t="s">
        <v>346</v>
      </c>
      <c r="D125" s="111" t="s">
        <v>342</v>
      </c>
      <c r="E125" s="111" t="s">
        <v>343</v>
      </c>
      <c r="F125" s="111" t="s">
        <v>323</v>
      </c>
      <c r="G125" s="110"/>
      <c r="H125" s="111" t="s">
        <v>118</v>
      </c>
      <c r="I125" s="112">
        <v>140</v>
      </c>
      <c r="J125" s="111" t="s">
        <v>345</v>
      </c>
      <c r="K125" s="111">
        <v>50</v>
      </c>
      <c r="L125" s="118">
        <v>44719</v>
      </c>
      <c r="M125" s="196">
        <v>2606</v>
      </c>
      <c r="N125" s="111">
        <v>182</v>
      </c>
      <c r="O125" s="111">
        <v>100</v>
      </c>
      <c r="P125" s="113">
        <v>0</v>
      </c>
    </row>
    <row r="126" spans="1:16">
      <c r="A126" s="121">
        <v>110</v>
      </c>
      <c r="B126" s="118">
        <v>44725</v>
      </c>
      <c r="C126" s="111" t="s">
        <v>335</v>
      </c>
      <c r="D126" s="111" t="s">
        <v>342</v>
      </c>
      <c r="E126" s="111" t="s">
        <v>343</v>
      </c>
      <c r="F126" s="111" t="s">
        <v>323</v>
      </c>
      <c r="G126" s="110"/>
      <c r="H126" s="111" t="s">
        <v>118</v>
      </c>
      <c r="I126" s="112">
        <v>140</v>
      </c>
      <c r="J126" s="111" t="s">
        <v>345</v>
      </c>
      <c r="K126" s="111">
        <v>100</v>
      </c>
      <c r="L126" s="118">
        <v>44730</v>
      </c>
      <c r="M126" s="196">
        <v>262</v>
      </c>
      <c r="N126" s="111">
        <v>21</v>
      </c>
      <c r="O126" s="111">
        <v>100</v>
      </c>
      <c r="P126" s="113">
        <v>0</v>
      </c>
    </row>
    <row r="127" spans="1:16">
      <c r="A127" s="121">
        <v>111</v>
      </c>
      <c r="B127" s="118">
        <v>44725</v>
      </c>
      <c r="C127" s="111" t="s">
        <v>335</v>
      </c>
      <c r="D127" s="111" t="s">
        <v>342</v>
      </c>
      <c r="E127" s="111" t="s">
        <v>343</v>
      </c>
      <c r="F127" s="111" t="s">
        <v>323</v>
      </c>
      <c r="G127" s="110"/>
      <c r="H127" s="111" t="s">
        <v>118</v>
      </c>
      <c r="I127" s="112">
        <v>140</v>
      </c>
      <c r="J127" s="111" t="s">
        <v>345</v>
      </c>
      <c r="K127" s="111">
        <v>100</v>
      </c>
      <c r="L127" s="118">
        <v>44742</v>
      </c>
      <c r="M127" s="196">
        <v>508</v>
      </c>
      <c r="N127" s="111">
        <v>59</v>
      </c>
      <c r="O127" s="111">
        <v>100</v>
      </c>
      <c r="P127" s="113">
        <v>0</v>
      </c>
    </row>
    <row r="128" spans="1:16">
      <c r="A128" s="121">
        <v>112</v>
      </c>
      <c r="B128" s="118">
        <v>44732</v>
      </c>
      <c r="C128" s="111" t="s">
        <v>335</v>
      </c>
      <c r="D128" s="111" t="s">
        <v>342</v>
      </c>
      <c r="E128" s="111" t="s">
        <v>343</v>
      </c>
      <c r="F128" s="111" t="s">
        <v>323</v>
      </c>
      <c r="G128" s="110"/>
      <c r="H128" s="111" t="s">
        <v>118</v>
      </c>
      <c r="I128" s="112">
        <v>140</v>
      </c>
      <c r="J128" s="111" t="s">
        <v>345</v>
      </c>
      <c r="K128" s="111">
        <v>100</v>
      </c>
      <c r="L128" s="118">
        <v>44742</v>
      </c>
      <c r="M128" s="196">
        <v>807</v>
      </c>
      <c r="N128" s="111">
        <v>65</v>
      </c>
      <c r="O128" s="111">
        <v>100</v>
      </c>
      <c r="P128" s="113">
        <v>0</v>
      </c>
    </row>
    <row r="129" spans="1:16">
      <c r="A129" s="121">
        <v>113</v>
      </c>
      <c r="B129" s="118">
        <v>44733</v>
      </c>
      <c r="C129" s="111" t="s">
        <v>335</v>
      </c>
      <c r="D129" s="111" t="s">
        <v>342</v>
      </c>
      <c r="E129" s="111" t="s">
        <v>343</v>
      </c>
      <c r="F129" s="111" t="s">
        <v>323</v>
      </c>
      <c r="G129" s="110"/>
      <c r="H129" s="111" t="s">
        <v>118</v>
      </c>
      <c r="I129" s="112">
        <v>140</v>
      </c>
      <c r="J129" s="111" t="s">
        <v>345</v>
      </c>
      <c r="K129" s="111">
        <v>50</v>
      </c>
      <c r="L129" s="118"/>
      <c r="M129" s="196">
        <v>11352</v>
      </c>
      <c r="N129" s="111">
        <v>632</v>
      </c>
      <c r="O129" s="111">
        <v>85</v>
      </c>
      <c r="P129" s="113">
        <v>0</v>
      </c>
    </row>
    <row r="130" spans="1:16">
      <c r="A130" s="121">
        <v>115</v>
      </c>
      <c r="B130" s="118">
        <v>44743</v>
      </c>
      <c r="C130" s="111" t="s">
        <v>335</v>
      </c>
      <c r="D130" s="111" t="s">
        <v>342</v>
      </c>
      <c r="E130" s="111" t="s">
        <v>343</v>
      </c>
      <c r="F130" s="111" t="s">
        <v>323</v>
      </c>
      <c r="G130" s="110"/>
      <c r="H130" s="111" t="s">
        <v>118</v>
      </c>
      <c r="I130" s="112">
        <v>140</v>
      </c>
      <c r="J130" s="111" t="s">
        <v>345</v>
      </c>
      <c r="K130" s="111">
        <v>100</v>
      </c>
      <c r="L130" s="118">
        <v>44757</v>
      </c>
      <c r="M130" s="196">
        <v>1562</v>
      </c>
      <c r="N130" s="111">
        <v>84</v>
      </c>
      <c r="O130" s="111">
        <v>100</v>
      </c>
      <c r="P130" s="113">
        <v>0</v>
      </c>
    </row>
    <row r="131" spans="1:16">
      <c r="A131" s="121">
        <v>116</v>
      </c>
      <c r="B131" s="118">
        <v>44746</v>
      </c>
      <c r="C131" s="111" t="s">
        <v>335</v>
      </c>
      <c r="D131" s="111" t="s">
        <v>342</v>
      </c>
      <c r="E131" s="111" t="s">
        <v>343</v>
      </c>
      <c r="F131" s="111" t="s">
        <v>323</v>
      </c>
      <c r="G131" s="110"/>
      <c r="H131" s="111" t="s">
        <v>118</v>
      </c>
      <c r="I131" s="112">
        <v>140</v>
      </c>
      <c r="J131" s="111" t="s">
        <v>345</v>
      </c>
      <c r="K131" s="111">
        <v>100</v>
      </c>
      <c r="L131" s="118">
        <v>44773</v>
      </c>
      <c r="M131" s="196">
        <v>2085</v>
      </c>
      <c r="N131" s="111">
        <v>123</v>
      </c>
      <c r="O131" s="111">
        <v>100</v>
      </c>
      <c r="P131" s="113">
        <v>0</v>
      </c>
    </row>
    <row r="132" spans="1:16">
      <c r="A132" s="121">
        <v>117</v>
      </c>
      <c r="B132" s="118">
        <v>44748</v>
      </c>
      <c r="C132" s="111" t="s">
        <v>335</v>
      </c>
      <c r="D132" s="111" t="s">
        <v>342</v>
      </c>
      <c r="E132" s="111" t="s">
        <v>343</v>
      </c>
      <c r="F132" s="111" t="s">
        <v>323</v>
      </c>
      <c r="G132" s="110"/>
      <c r="H132" s="111" t="s">
        <v>118</v>
      </c>
      <c r="I132" s="112">
        <v>140</v>
      </c>
      <c r="J132" s="111" t="s">
        <v>345</v>
      </c>
      <c r="K132" s="111">
        <v>100</v>
      </c>
      <c r="L132" s="118">
        <v>44765</v>
      </c>
      <c r="M132" s="196">
        <v>558</v>
      </c>
      <c r="N132" s="111">
        <v>41</v>
      </c>
      <c r="O132" s="111">
        <v>100</v>
      </c>
      <c r="P132" s="113">
        <v>0</v>
      </c>
    </row>
    <row r="133" spans="1:16">
      <c r="A133" s="121">
        <v>118</v>
      </c>
      <c r="B133" s="118">
        <v>44751</v>
      </c>
      <c r="C133" s="111" t="s">
        <v>335</v>
      </c>
      <c r="D133" s="111" t="s">
        <v>342</v>
      </c>
      <c r="E133" s="111" t="s">
        <v>343</v>
      </c>
      <c r="F133" s="111" t="s">
        <v>323</v>
      </c>
      <c r="G133" s="110"/>
      <c r="H133" s="111" t="s">
        <v>118</v>
      </c>
      <c r="I133" s="112">
        <v>140</v>
      </c>
      <c r="J133" s="111" t="s">
        <v>345</v>
      </c>
      <c r="K133" s="111">
        <v>100</v>
      </c>
      <c r="L133" s="118">
        <v>44751</v>
      </c>
      <c r="M133" s="196">
        <v>187</v>
      </c>
      <c r="N133" s="111">
        <v>8</v>
      </c>
      <c r="O133" s="111">
        <v>100</v>
      </c>
      <c r="P133" s="113">
        <v>0</v>
      </c>
    </row>
    <row r="134" spans="1:16">
      <c r="A134" s="121">
        <v>119</v>
      </c>
      <c r="B134" s="118">
        <v>44774</v>
      </c>
      <c r="C134" s="111" t="s">
        <v>335</v>
      </c>
      <c r="D134" s="111" t="s">
        <v>342</v>
      </c>
      <c r="E134" s="111" t="s">
        <v>343</v>
      </c>
      <c r="F134" s="111" t="s">
        <v>323</v>
      </c>
      <c r="G134" s="110"/>
      <c r="H134" s="111" t="s">
        <v>118</v>
      </c>
      <c r="I134" s="112">
        <v>140</v>
      </c>
      <c r="J134" s="111" t="s">
        <v>345</v>
      </c>
      <c r="K134" s="111">
        <v>100</v>
      </c>
      <c r="L134" s="118">
        <v>44788</v>
      </c>
      <c r="M134" s="196">
        <v>1313</v>
      </c>
      <c r="N134" s="111">
        <v>78</v>
      </c>
      <c r="O134" s="111">
        <v>100</v>
      </c>
      <c r="P134" s="113">
        <v>0</v>
      </c>
    </row>
    <row r="135" spans="1:16">
      <c r="A135" s="121">
        <v>121</v>
      </c>
      <c r="B135" s="118">
        <v>44789</v>
      </c>
      <c r="C135" s="111" t="s">
        <v>335</v>
      </c>
      <c r="D135" s="111" t="s">
        <v>342</v>
      </c>
      <c r="E135" s="111" t="s">
        <v>343</v>
      </c>
      <c r="F135" s="111" t="s">
        <v>323</v>
      </c>
      <c r="G135" s="110"/>
      <c r="H135" s="111" t="s">
        <v>118</v>
      </c>
      <c r="I135" s="112">
        <v>140</v>
      </c>
      <c r="J135" s="111" t="s">
        <v>345</v>
      </c>
      <c r="K135" s="111">
        <v>100</v>
      </c>
      <c r="L135" s="118">
        <v>44804</v>
      </c>
      <c r="M135" s="196">
        <v>1485</v>
      </c>
      <c r="N135" s="111">
        <v>103</v>
      </c>
      <c r="O135" s="111">
        <v>100</v>
      </c>
      <c r="P135" s="113">
        <v>0</v>
      </c>
    </row>
    <row r="136" spans="1:16">
      <c r="A136" s="121">
        <v>122</v>
      </c>
      <c r="B136" s="118">
        <v>44805</v>
      </c>
      <c r="C136" s="111" t="s">
        <v>335</v>
      </c>
      <c r="D136" s="111" t="s">
        <v>342</v>
      </c>
      <c r="E136" s="111" t="s">
        <v>343</v>
      </c>
      <c r="F136" s="111" t="s">
        <v>323</v>
      </c>
      <c r="G136" s="110"/>
      <c r="H136" s="111" t="s">
        <v>118</v>
      </c>
      <c r="I136" s="112">
        <v>140</v>
      </c>
      <c r="J136" s="111" t="s">
        <v>345</v>
      </c>
      <c r="K136" s="111">
        <v>100</v>
      </c>
      <c r="L136" s="118"/>
      <c r="M136" s="196">
        <v>8910</v>
      </c>
      <c r="N136" s="111">
        <v>935</v>
      </c>
      <c r="O136" s="111">
        <v>100</v>
      </c>
      <c r="P136" s="113">
        <v>0</v>
      </c>
    </row>
    <row r="137" spans="1:16">
      <c r="A137" s="121">
        <v>123</v>
      </c>
      <c r="B137" s="118">
        <v>44805</v>
      </c>
      <c r="C137" s="111" t="s">
        <v>335</v>
      </c>
      <c r="D137" s="111" t="s">
        <v>342</v>
      </c>
      <c r="E137" s="111" t="s">
        <v>343</v>
      </c>
      <c r="F137" s="111" t="s">
        <v>323</v>
      </c>
      <c r="G137" s="110"/>
      <c r="H137" s="111" t="s">
        <v>118</v>
      </c>
      <c r="I137" s="112">
        <v>140</v>
      </c>
      <c r="J137" s="111" t="s">
        <v>345</v>
      </c>
      <c r="K137" s="111">
        <v>50</v>
      </c>
      <c r="L137" s="118"/>
      <c r="M137" s="196">
        <v>4650</v>
      </c>
      <c r="N137" s="111">
        <v>340</v>
      </c>
      <c r="O137" s="111">
        <v>100</v>
      </c>
      <c r="P137" s="113">
        <v>0</v>
      </c>
    </row>
    <row r="138" spans="1:16">
      <c r="A138" s="121">
        <v>124</v>
      </c>
      <c r="B138" s="118">
        <v>44808</v>
      </c>
      <c r="C138" s="111" t="s">
        <v>335</v>
      </c>
      <c r="D138" s="111" t="s">
        <v>342</v>
      </c>
      <c r="E138" s="111" t="s">
        <v>343</v>
      </c>
      <c r="F138" s="111" t="s">
        <v>323</v>
      </c>
      <c r="G138" s="110"/>
      <c r="H138" s="111" t="s">
        <v>118</v>
      </c>
      <c r="I138" s="112">
        <v>140</v>
      </c>
      <c r="J138" s="111" t="s">
        <v>345</v>
      </c>
      <c r="K138" s="111">
        <v>50</v>
      </c>
      <c r="L138" s="118">
        <v>44603</v>
      </c>
      <c r="M138" s="196">
        <v>477</v>
      </c>
      <c r="N138" s="111">
        <v>26</v>
      </c>
      <c r="O138" s="111">
        <v>100</v>
      </c>
      <c r="P138" s="113">
        <v>0</v>
      </c>
    </row>
    <row r="139" spans="1:16">
      <c r="A139" s="121">
        <v>126</v>
      </c>
      <c r="B139" s="118">
        <v>44818</v>
      </c>
      <c r="C139" s="111" t="s">
        <v>346</v>
      </c>
      <c r="D139" s="111" t="s">
        <v>342</v>
      </c>
      <c r="E139" s="111" t="s">
        <v>343</v>
      </c>
      <c r="F139" s="111" t="s">
        <v>323</v>
      </c>
      <c r="G139" s="110"/>
      <c r="H139" s="111" t="s">
        <v>118</v>
      </c>
      <c r="I139" s="112">
        <v>140</v>
      </c>
      <c r="J139" s="111" t="s">
        <v>345</v>
      </c>
      <c r="K139" s="111">
        <v>50</v>
      </c>
      <c r="L139" s="118">
        <v>44826</v>
      </c>
      <c r="M139" s="196">
        <v>502</v>
      </c>
      <c r="N139" s="111">
        <v>28</v>
      </c>
      <c r="O139" s="111">
        <v>100</v>
      </c>
      <c r="P139" s="113">
        <v>0</v>
      </c>
    </row>
    <row r="140" spans="1:16">
      <c r="A140" s="121">
        <v>127</v>
      </c>
      <c r="B140" s="118">
        <v>44818</v>
      </c>
      <c r="C140" s="111" t="s">
        <v>335</v>
      </c>
      <c r="D140" s="111" t="s">
        <v>342</v>
      </c>
      <c r="E140" s="111" t="s">
        <v>343</v>
      </c>
      <c r="F140" s="111" t="s">
        <v>323</v>
      </c>
      <c r="G140" s="110"/>
      <c r="H140" s="111" t="s">
        <v>118</v>
      </c>
      <c r="I140" s="112">
        <v>140</v>
      </c>
      <c r="J140" s="111" t="s">
        <v>345</v>
      </c>
      <c r="K140" s="111">
        <v>50</v>
      </c>
      <c r="L140" s="118"/>
      <c r="M140" s="196">
        <v>6028</v>
      </c>
      <c r="N140" s="111">
        <v>439</v>
      </c>
      <c r="O140" s="111">
        <v>100</v>
      </c>
      <c r="P140" s="113">
        <v>0</v>
      </c>
    </row>
    <row r="141" spans="1:16">
      <c r="A141" s="121">
        <v>128</v>
      </c>
      <c r="B141" s="118">
        <v>44818</v>
      </c>
      <c r="C141" s="111" t="s">
        <v>335</v>
      </c>
      <c r="D141" s="111" t="s">
        <v>342</v>
      </c>
      <c r="E141" s="111" t="s">
        <v>343</v>
      </c>
      <c r="F141" s="111" t="s">
        <v>323</v>
      </c>
      <c r="G141" s="110"/>
      <c r="H141" s="111" t="s">
        <v>118</v>
      </c>
      <c r="I141" s="112">
        <v>140</v>
      </c>
      <c r="J141" s="111" t="s">
        <v>345</v>
      </c>
      <c r="K141" s="111">
        <v>50</v>
      </c>
      <c r="L141" s="118"/>
      <c r="M141" s="196">
        <v>5820</v>
      </c>
      <c r="N141" s="111">
        <v>412</v>
      </c>
      <c r="O141" s="111">
        <v>85</v>
      </c>
      <c r="P141" s="113">
        <v>0</v>
      </c>
    </row>
    <row r="142" spans="1:16">
      <c r="A142" s="121">
        <v>129</v>
      </c>
      <c r="B142" s="118">
        <v>44821</v>
      </c>
      <c r="C142" s="111" t="s">
        <v>346</v>
      </c>
      <c r="D142" s="111" t="s">
        <v>342</v>
      </c>
      <c r="E142" s="111" t="s">
        <v>343</v>
      </c>
      <c r="F142" s="111" t="s">
        <v>323</v>
      </c>
      <c r="G142" s="110"/>
      <c r="H142" s="111" t="s">
        <v>118</v>
      </c>
      <c r="I142" s="112">
        <v>140</v>
      </c>
      <c r="J142" s="111" t="s">
        <v>345</v>
      </c>
      <c r="K142" s="111">
        <v>50</v>
      </c>
      <c r="L142" s="118">
        <v>44917</v>
      </c>
      <c r="M142" s="196">
        <v>6767</v>
      </c>
      <c r="N142" s="111">
        <v>538</v>
      </c>
      <c r="O142" s="111">
        <v>100</v>
      </c>
      <c r="P142" s="113">
        <v>0</v>
      </c>
    </row>
    <row r="143" spans="1:16">
      <c r="A143" s="121">
        <v>130</v>
      </c>
      <c r="B143" s="118">
        <v>44821</v>
      </c>
      <c r="C143" s="111" t="s">
        <v>335</v>
      </c>
      <c r="D143" s="111" t="s">
        <v>342</v>
      </c>
      <c r="E143" s="111" t="s">
        <v>343</v>
      </c>
      <c r="F143" s="111" t="s">
        <v>323</v>
      </c>
      <c r="G143" s="110"/>
      <c r="H143" s="111" t="s">
        <v>118</v>
      </c>
      <c r="I143" s="112">
        <v>140</v>
      </c>
      <c r="J143" s="111" t="s">
        <v>345</v>
      </c>
      <c r="K143" s="111">
        <v>50</v>
      </c>
      <c r="L143" s="118">
        <v>44917</v>
      </c>
      <c r="M143" s="196">
        <v>5115</v>
      </c>
      <c r="N143" s="111">
        <v>353</v>
      </c>
      <c r="O143" s="111">
        <v>100</v>
      </c>
      <c r="P143" s="113">
        <v>0</v>
      </c>
    </row>
    <row r="144" spans="1:16">
      <c r="A144" s="121">
        <v>131</v>
      </c>
      <c r="B144" s="118">
        <v>44823</v>
      </c>
      <c r="C144" s="111" t="s">
        <v>335</v>
      </c>
      <c r="D144" s="111" t="s">
        <v>342</v>
      </c>
      <c r="E144" s="111" t="s">
        <v>343</v>
      </c>
      <c r="F144" s="111" t="s">
        <v>323</v>
      </c>
      <c r="G144" s="110"/>
      <c r="H144" s="111" t="s">
        <v>118</v>
      </c>
      <c r="I144" s="112">
        <v>140</v>
      </c>
      <c r="J144" s="111" t="s">
        <v>345</v>
      </c>
      <c r="K144" s="111">
        <v>50</v>
      </c>
      <c r="L144" s="118"/>
      <c r="M144" s="196">
        <v>5331</v>
      </c>
      <c r="N144" s="111">
        <v>380</v>
      </c>
      <c r="O144" s="111">
        <v>100</v>
      </c>
      <c r="P144" s="113">
        <v>0</v>
      </c>
    </row>
    <row r="145" spans="1:16">
      <c r="A145" s="121">
        <v>132</v>
      </c>
      <c r="B145" s="118">
        <v>44827</v>
      </c>
      <c r="C145" s="111" t="s">
        <v>346</v>
      </c>
      <c r="D145" s="111" t="s">
        <v>342</v>
      </c>
      <c r="E145" s="111" t="s">
        <v>343</v>
      </c>
      <c r="F145" s="111" t="s">
        <v>323</v>
      </c>
      <c r="G145" s="110"/>
      <c r="H145" s="111" t="s">
        <v>118</v>
      </c>
      <c r="I145" s="112">
        <v>140</v>
      </c>
      <c r="J145" s="111" t="s">
        <v>345</v>
      </c>
      <c r="K145" s="111">
        <v>50</v>
      </c>
      <c r="L145" s="118">
        <v>44917</v>
      </c>
      <c r="M145" s="196">
        <v>4675</v>
      </c>
      <c r="N145" s="111">
        <v>251</v>
      </c>
      <c r="O145" s="111">
        <v>100</v>
      </c>
      <c r="P145" s="113">
        <v>0</v>
      </c>
    </row>
    <row r="146" spans="1:16">
      <c r="A146" s="121">
        <v>133</v>
      </c>
      <c r="B146" s="118">
        <v>44835</v>
      </c>
      <c r="C146" s="111" t="s">
        <v>335</v>
      </c>
      <c r="D146" s="111" t="s">
        <v>342</v>
      </c>
      <c r="E146" s="111" t="s">
        <v>343</v>
      </c>
      <c r="F146" s="111" t="s">
        <v>323</v>
      </c>
      <c r="G146" s="110"/>
      <c r="H146" s="111" t="s">
        <v>118</v>
      </c>
      <c r="I146" s="112">
        <v>140</v>
      </c>
      <c r="J146" s="111" t="s">
        <v>345</v>
      </c>
      <c r="K146" s="111">
        <v>50</v>
      </c>
      <c r="L146" s="118"/>
      <c r="M146" s="196">
        <v>5033</v>
      </c>
      <c r="N146" s="111">
        <v>311</v>
      </c>
      <c r="O146" s="111">
        <v>100</v>
      </c>
      <c r="P146" s="113">
        <v>0</v>
      </c>
    </row>
    <row r="147" spans="1:16">
      <c r="A147" s="121">
        <v>134</v>
      </c>
      <c r="B147" s="118">
        <v>44837</v>
      </c>
      <c r="C147" s="111" t="s">
        <v>346</v>
      </c>
      <c r="D147" s="111" t="s">
        <v>342</v>
      </c>
      <c r="E147" s="111" t="s">
        <v>343</v>
      </c>
      <c r="F147" s="111" t="s">
        <v>323</v>
      </c>
      <c r="G147" s="110"/>
      <c r="H147" s="111" t="s">
        <v>118</v>
      </c>
      <c r="I147" s="112">
        <v>140</v>
      </c>
      <c r="J147" s="111" t="s">
        <v>345</v>
      </c>
      <c r="K147" s="111">
        <v>50</v>
      </c>
      <c r="L147" s="118"/>
      <c r="M147" s="196">
        <v>3729</v>
      </c>
      <c r="N147" s="111">
        <v>247</v>
      </c>
      <c r="O147" s="111">
        <v>100</v>
      </c>
      <c r="P147" s="113">
        <v>0</v>
      </c>
    </row>
    <row r="148" spans="1:16">
      <c r="A148" s="121">
        <v>135</v>
      </c>
      <c r="B148" s="118">
        <v>44851</v>
      </c>
      <c r="C148" s="111" t="s">
        <v>346</v>
      </c>
      <c r="D148" s="111" t="s">
        <v>342</v>
      </c>
      <c r="E148" s="111" t="s">
        <v>343</v>
      </c>
      <c r="F148" s="111" t="s">
        <v>323</v>
      </c>
      <c r="G148" s="110"/>
      <c r="H148" s="111" t="s">
        <v>118</v>
      </c>
      <c r="I148" s="112">
        <v>140</v>
      </c>
      <c r="J148" s="111" t="s">
        <v>345</v>
      </c>
      <c r="K148" s="111">
        <v>50</v>
      </c>
      <c r="L148" s="118">
        <v>44917</v>
      </c>
      <c r="M148" s="196">
        <v>3055</v>
      </c>
      <c r="N148" s="111">
        <v>159</v>
      </c>
      <c r="O148" s="111">
        <v>100</v>
      </c>
      <c r="P148" s="113">
        <v>0</v>
      </c>
    </row>
    <row r="149" spans="1:16">
      <c r="A149" s="121">
        <v>136</v>
      </c>
      <c r="B149" s="118">
        <v>44835</v>
      </c>
      <c r="C149" s="111" t="s">
        <v>335</v>
      </c>
      <c r="D149" s="111" t="s">
        <v>342</v>
      </c>
      <c r="E149" s="111" t="s">
        <v>343</v>
      </c>
      <c r="F149" s="111" t="s">
        <v>323</v>
      </c>
      <c r="G149" s="110"/>
      <c r="H149" s="111" t="s">
        <v>118</v>
      </c>
      <c r="I149" s="112">
        <v>140</v>
      </c>
      <c r="J149" s="111" t="s">
        <v>345</v>
      </c>
      <c r="K149" s="111">
        <v>50</v>
      </c>
      <c r="L149" s="118"/>
      <c r="M149" s="196">
        <v>3569</v>
      </c>
      <c r="N149" s="111">
        <v>266</v>
      </c>
      <c r="O149" s="111">
        <v>100</v>
      </c>
      <c r="P149" s="113">
        <v>0</v>
      </c>
    </row>
    <row r="150" spans="1:16">
      <c r="A150" s="121">
        <v>137</v>
      </c>
      <c r="B150" s="118">
        <v>44837</v>
      </c>
      <c r="C150" s="111" t="s">
        <v>335</v>
      </c>
      <c r="D150" s="111" t="s">
        <v>342</v>
      </c>
      <c r="E150" s="111" t="s">
        <v>343</v>
      </c>
      <c r="F150" s="111" t="s">
        <v>323</v>
      </c>
      <c r="G150" s="110"/>
      <c r="H150" s="111" t="s">
        <v>118</v>
      </c>
      <c r="I150" s="112">
        <v>140</v>
      </c>
      <c r="J150" s="111" t="s">
        <v>345</v>
      </c>
      <c r="K150" s="111">
        <v>50</v>
      </c>
      <c r="L150" s="118"/>
      <c r="M150" s="196">
        <v>4393</v>
      </c>
      <c r="N150" s="111">
        <v>313</v>
      </c>
      <c r="O150" s="111">
        <v>100</v>
      </c>
      <c r="P150" s="113">
        <v>0</v>
      </c>
    </row>
    <row r="151" spans="1:16">
      <c r="A151" s="121">
        <v>105</v>
      </c>
      <c r="B151" s="118">
        <v>44595</v>
      </c>
      <c r="C151" s="111" t="s">
        <v>335</v>
      </c>
      <c r="D151" s="111" t="s">
        <v>347</v>
      </c>
      <c r="E151" s="111" t="s">
        <v>348</v>
      </c>
      <c r="F151" s="111" t="s">
        <v>349</v>
      </c>
      <c r="G151" s="110"/>
      <c r="H151" s="111"/>
      <c r="I151" s="112">
        <v>140</v>
      </c>
      <c r="J151" s="111" t="s">
        <v>345</v>
      </c>
      <c r="K151" s="111">
        <v>100</v>
      </c>
      <c r="L151" s="118">
        <v>44617</v>
      </c>
      <c r="M151" s="196">
        <v>583</v>
      </c>
      <c r="N151" s="111">
        <v>50</v>
      </c>
      <c r="O151" s="111">
        <v>100</v>
      </c>
      <c r="P151" s="113">
        <v>0</v>
      </c>
    </row>
    <row r="152" spans="1:16">
      <c r="A152" s="121">
        <v>106</v>
      </c>
      <c r="B152" s="118">
        <v>44641</v>
      </c>
      <c r="C152" s="111" t="s">
        <v>335</v>
      </c>
      <c r="D152" s="111" t="s">
        <v>347</v>
      </c>
      <c r="E152" s="111" t="s">
        <v>348</v>
      </c>
      <c r="F152" s="111" t="s">
        <v>349</v>
      </c>
      <c r="G152" s="110"/>
      <c r="H152" s="111"/>
      <c r="I152" s="112">
        <v>140</v>
      </c>
      <c r="J152" s="111" t="s">
        <v>345</v>
      </c>
      <c r="K152" s="111">
        <v>100</v>
      </c>
      <c r="L152" s="118">
        <v>44651</v>
      </c>
      <c r="M152" s="196">
        <v>526</v>
      </c>
      <c r="N152" s="111">
        <v>32</v>
      </c>
      <c r="O152" s="111">
        <v>100</v>
      </c>
      <c r="P152" s="113">
        <v>0</v>
      </c>
    </row>
    <row r="153" spans="1:16">
      <c r="A153" s="121">
        <v>109</v>
      </c>
      <c r="B153" s="118">
        <v>44652</v>
      </c>
      <c r="C153" s="111" t="s">
        <v>335</v>
      </c>
      <c r="D153" s="111" t="s">
        <v>347</v>
      </c>
      <c r="E153" s="111" t="s">
        <v>348</v>
      </c>
      <c r="F153" s="111" t="s">
        <v>349</v>
      </c>
      <c r="G153" s="110"/>
      <c r="H153" s="111"/>
      <c r="I153" s="112">
        <v>140</v>
      </c>
      <c r="J153" s="111" t="s">
        <v>345</v>
      </c>
      <c r="K153" s="111">
        <v>100</v>
      </c>
      <c r="L153" s="118"/>
      <c r="M153" s="196">
        <v>10123</v>
      </c>
      <c r="N153" s="111">
        <v>805</v>
      </c>
      <c r="O153" s="111">
        <v>50</v>
      </c>
      <c r="P153" s="113">
        <v>0</v>
      </c>
    </row>
    <row r="154" spans="1:16">
      <c r="A154" s="121">
        <v>114</v>
      </c>
      <c r="B154" s="118">
        <v>44742</v>
      </c>
      <c r="C154" s="111" t="s">
        <v>335</v>
      </c>
      <c r="D154" s="111" t="s">
        <v>347</v>
      </c>
      <c r="E154" s="111" t="s">
        <v>348</v>
      </c>
      <c r="F154" s="111" t="s">
        <v>349</v>
      </c>
      <c r="G154" s="110"/>
      <c r="H154" s="111"/>
      <c r="I154" s="112">
        <v>140</v>
      </c>
      <c r="J154" s="111" t="s">
        <v>345</v>
      </c>
      <c r="K154" s="111">
        <v>100</v>
      </c>
      <c r="L154" s="118">
        <v>44750</v>
      </c>
      <c r="M154" s="196">
        <v>805</v>
      </c>
      <c r="N154" s="111">
        <v>52</v>
      </c>
      <c r="O154" s="111">
        <v>100</v>
      </c>
      <c r="P154" s="113">
        <v>0</v>
      </c>
    </row>
    <row r="155" spans="1:16">
      <c r="A155" s="121">
        <v>120</v>
      </c>
      <c r="B155" s="118">
        <v>44781</v>
      </c>
      <c r="C155" s="111" t="s">
        <v>335</v>
      </c>
      <c r="D155" s="111" t="s">
        <v>347</v>
      </c>
      <c r="E155" s="111" t="s">
        <v>348</v>
      </c>
      <c r="F155" s="111" t="s">
        <v>349</v>
      </c>
      <c r="G155" s="110"/>
      <c r="H155" s="111"/>
      <c r="I155" s="112">
        <v>140</v>
      </c>
      <c r="J155" s="111" t="s">
        <v>345</v>
      </c>
      <c r="K155" s="111">
        <v>100</v>
      </c>
      <c r="L155" s="118">
        <v>44785</v>
      </c>
      <c r="M155" s="196">
        <v>480</v>
      </c>
      <c r="N155" s="111">
        <v>40</v>
      </c>
      <c r="O155" s="111">
        <v>100</v>
      </c>
      <c r="P155" s="113">
        <v>0</v>
      </c>
    </row>
    <row r="156" spans="1:16">
      <c r="A156" s="121">
        <v>125</v>
      </c>
      <c r="B156" s="118">
        <v>44811</v>
      </c>
      <c r="C156" s="111" t="s">
        <v>335</v>
      </c>
      <c r="D156" s="111" t="s">
        <v>347</v>
      </c>
      <c r="E156" s="111" t="s">
        <v>348</v>
      </c>
      <c r="F156" s="111" t="s">
        <v>349</v>
      </c>
      <c r="G156" s="110"/>
      <c r="H156" s="111"/>
      <c r="I156" s="112">
        <v>140</v>
      </c>
      <c r="J156" s="111" t="s">
        <v>345</v>
      </c>
      <c r="K156" s="111">
        <v>100</v>
      </c>
      <c r="L156" s="118">
        <v>44834</v>
      </c>
      <c r="M156" s="196">
        <v>424</v>
      </c>
      <c r="N156" s="111">
        <v>36</v>
      </c>
      <c r="O156" s="111">
        <v>100</v>
      </c>
      <c r="P156" s="1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4E99-BC2D-4115-9AD4-DC350F80D914}">
  <dimension ref="A1:P150"/>
  <sheetViews>
    <sheetView zoomScaleNormal="100" workbookViewId="0">
      <pane ySplit="1" topLeftCell="A127" activePane="bottomLeft" state="frozen"/>
      <selection pane="bottomLeft" activeCell="A150" sqref="A150"/>
    </sheetView>
  </sheetViews>
  <sheetFormatPr defaultRowHeight="14.4"/>
  <cols>
    <col min="1" max="1" width="11.109375" style="124" bestFit="1" customWidth="1"/>
    <col min="2" max="2" width="16" style="33" bestFit="1" customWidth="1"/>
    <col min="3" max="3" width="19.33203125" style="33" bestFit="1" customWidth="1"/>
    <col min="4" max="4" width="23.33203125" style="33" bestFit="1" customWidth="1"/>
    <col min="5" max="5" width="33.33203125" style="33" bestFit="1" customWidth="1"/>
    <col min="6" max="6" width="42.44140625" style="33" bestFit="1" customWidth="1"/>
    <col min="7" max="7" width="16.77734375" style="33" bestFit="1" customWidth="1"/>
    <col min="8" max="8" width="18.5546875" style="33" bestFit="1" customWidth="1"/>
    <col min="9" max="9" width="26.33203125" style="33" bestFit="1" customWidth="1"/>
    <col min="10" max="10" width="51.6640625" style="33" bestFit="1" customWidth="1"/>
    <col min="11" max="11" width="36.44140625" style="33" bestFit="1" customWidth="1"/>
    <col min="12" max="12" width="22.88671875" style="34" bestFit="1" customWidth="1"/>
    <col min="13" max="13" width="41.88671875" style="193" bestFit="1" customWidth="1"/>
    <col min="14" max="14" width="22.5546875" style="33" bestFit="1" customWidth="1"/>
    <col min="15" max="15" width="33.88671875" style="33" bestFit="1" customWidth="1"/>
    <col min="16" max="16" width="14.44140625" style="193" bestFit="1" customWidth="1"/>
  </cols>
  <sheetData>
    <row r="1" spans="1:16">
      <c r="A1" s="134" t="s">
        <v>0</v>
      </c>
      <c r="B1" s="127" t="s">
        <v>1</v>
      </c>
      <c r="C1" s="127" t="s">
        <v>2</v>
      </c>
      <c r="D1" s="200" t="s">
        <v>3</v>
      </c>
      <c r="E1" s="127" t="s">
        <v>4</v>
      </c>
      <c r="F1" s="127" t="s">
        <v>5</v>
      </c>
      <c r="G1" s="127" t="s">
        <v>6</v>
      </c>
      <c r="H1" s="127" t="s">
        <v>7</v>
      </c>
      <c r="I1" s="127" t="s">
        <v>8</v>
      </c>
      <c r="J1" s="127" t="s">
        <v>9</v>
      </c>
      <c r="K1" s="127" t="s">
        <v>10</v>
      </c>
      <c r="L1" s="135" t="s">
        <v>11</v>
      </c>
      <c r="M1" s="137" t="s">
        <v>12</v>
      </c>
      <c r="N1" s="127" t="s">
        <v>13</v>
      </c>
      <c r="O1" s="127" t="s">
        <v>14</v>
      </c>
      <c r="P1" s="137" t="s">
        <v>15</v>
      </c>
    </row>
    <row r="2" spans="1:16">
      <c r="A2" s="124">
        <v>6</v>
      </c>
      <c r="B2" s="34">
        <v>36451</v>
      </c>
      <c r="E2" s="33" t="s">
        <v>350</v>
      </c>
      <c r="F2" s="33" t="s">
        <v>23</v>
      </c>
      <c r="I2" s="33" t="s">
        <v>350</v>
      </c>
      <c r="J2" s="33" t="s">
        <v>205</v>
      </c>
      <c r="K2" s="33" t="s">
        <v>26</v>
      </c>
      <c r="M2" s="202">
        <v>37300</v>
      </c>
      <c r="N2" s="204">
        <v>1696.5</v>
      </c>
      <c r="O2" s="206">
        <v>0.78</v>
      </c>
      <c r="P2" s="202">
        <v>48646.06</v>
      </c>
    </row>
    <row r="3" spans="1:16">
      <c r="A3" s="124">
        <v>1</v>
      </c>
      <c r="B3" s="34">
        <v>32399</v>
      </c>
      <c r="E3" s="33" t="s">
        <v>351</v>
      </c>
      <c r="F3" s="33" t="s">
        <v>352</v>
      </c>
      <c r="I3" s="33" t="s">
        <v>351</v>
      </c>
      <c r="J3" s="33" t="s">
        <v>205</v>
      </c>
      <c r="K3" s="33" t="s">
        <v>26</v>
      </c>
      <c r="M3" s="202">
        <v>41230</v>
      </c>
      <c r="N3" s="204">
        <v>1774.5</v>
      </c>
      <c r="O3" s="206">
        <v>1</v>
      </c>
      <c r="P3" s="202">
        <v>68722.42</v>
      </c>
    </row>
    <row r="4" spans="1:16">
      <c r="A4" s="124">
        <v>5</v>
      </c>
      <c r="B4" s="34">
        <v>35339</v>
      </c>
      <c r="E4" s="33" t="s">
        <v>350</v>
      </c>
      <c r="F4" s="33" t="s">
        <v>23</v>
      </c>
      <c r="I4" s="33" t="s">
        <v>350</v>
      </c>
      <c r="J4" s="33" t="s">
        <v>205</v>
      </c>
      <c r="K4" s="33" t="s">
        <v>26</v>
      </c>
      <c r="M4" s="202">
        <v>36680</v>
      </c>
      <c r="N4" s="204">
        <v>1742</v>
      </c>
      <c r="O4" s="206">
        <v>1</v>
      </c>
      <c r="P4" s="202">
        <v>57722.68</v>
      </c>
    </row>
    <row r="5" spans="1:16">
      <c r="A5" s="124">
        <v>4</v>
      </c>
      <c r="B5" s="34">
        <v>35066</v>
      </c>
      <c r="E5" s="33" t="s">
        <v>350</v>
      </c>
      <c r="F5" s="33" t="s">
        <v>23</v>
      </c>
      <c r="I5" s="33" t="s">
        <v>350</v>
      </c>
      <c r="J5" s="33" t="s">
        <v>205</v>
      </c>
      <c r="K5" s="33" t="s">
        <v>26</v>
      </c>
      <c r="M5" s="202">
        <v>37660</v>
      </c>
      <c r="N5" s="204">
        <v>1677</v>
      </c>
      <c r="O5" s="206">
        <v>1</v>
      </c>
      <c r="P5" s="202">
        <v>60448.56</v>
      </c>
    </row>
    <row r="6" spans="1:16">
      <c r="A6" s="124">
        <v>2</v>
      </c>
      <c r="B6" s="34">
        <v>34943</v>
      </c>
      <c r="E6" s="33" t="s">
        <v>353</v>
      </c>
      <c r="F6" s="33" t="s">
        <v>155</v>
      </c>
      <c r="I6" s="33" t="s">
        <v>353</v>
      </c>
      <c r="J6" s="33" t="s">
        <v>205</v>
      </c>
      <c r="K6" s="33" t="s">
        <v>26</v>
      </c>
      <c r="M6" s="202">
        <v>29055</v>
      </c>
      <c r="N6" s="204">
        <v>1443</v>
      </c>
      <c r="O6" s="206">
        <v>1</v>
      </c>
      <c r="P6" s="202">
        <v>58297.22</v>
      </c>
    </row>
    <row r="7" spans="1:16">
      <c r="A7" s="124">
        <v>3</v>
      </c>
      <c r="B7" s="34">
        <v>34960</v>
      </c>
      <c r="E7" s="33" t="s">
        <v>350</v>
      </c>
      <c r="F7" s="33" t="s">
        <v>23</v>
      </c>
      <c r="I7" s="33" t="s">
        <v>350</v>
      </c>
      <c r="J7" s="33" t="s">
        <v>205</v>
      </c>
      <c r="K7" s="33" t="s">
        <v>26</v>
      </c>
      <c r="M7" s="202">
        <v>37550</v>
      </c>
      <c r="N7" s="204">
        <v>1709.5</v>
      </c>
      <c r="O7" s="206">
        <v>1</v>
      </c>
      <c r="P7" s="202">
        <v>60773.99</v>
      </c>
    </row>
    <row r="8" spans="1:16">
      <c r="A8" s="124">
        <v>8</v>
      </c>
      <c r="B8" s="34">
        <v>40472</v>
      </c>
      <c r="E8" s="33" t="s">
        <v>354</v>
      </c>
      <c r="F8" s="33" t="s">
        <v>23</v>
      </c>
      <c r="I8" s="33" t="s">
        <v>354</v>
      </c>
      <c r="J8" s="33" t="s">
        <v>205</v>
      </c>
      <c r="K8" s="33" t="s">
        <v>26</v>
      </c>
      <c r="M8" s="202">
        <v>33560</v>
      </c>
      <c r="N8" s="204">
        <v>1670.5</v>
      </c>
      <c r="O8" s="206">
        <v>0.78</v>
      </c>
      <c r="P8" s="202">
        <v>22117.87</v>
      </c>
    </row>
    <row r="9" spans="1:16">
      <c r="A9" s="124">
        <v>9</v>
      </c>
      <c r="B9" s="34">
        <v>42011</v>
      </c>
      <c r="E9" s="33" t="s">
        <v>146</v>
      </c>
      <c r="F9" s="33" t="s">
        <v>23</v>
      </c>
      <c r="I9" s="33" t="s">
        <v>146</v>
      </c>
      <c r="J9" s="33" t="s">
        <v>205</v>
      </c>
      <c r="K9" s="33" t="s">
        <v>355</v>
      </c>
      <c r="M9" s="202">
        <v>18650</v>
      </c>
      <c r="N9" s="204">
        <v>1090</v>
      </c>
      <c r="O9" s="206">
        <v>0.35</v>
      </c>
      <c r="P9" s="202">
        <v>8823.77</v>
      </c>
    </row>
    <row r="10" spans="1:16">
      <c r="A10" s="124">
        <v>7</v>
      </c>
      <c r="B10" s="34">
        <v>39715</v>
      </c>
      <c r="E10" s="33" t="s">
        <v>356</v>
      </c>
      <c r="F10" s="33" t="s">
        <v>357</v>
      </c>
      <c r="I10" s="33" t="s">
        <v>356</v>
      </c>
      <c r="J10" s="33" t="s">
        <v>205</v>
      </c>
      <c r="K10" s="33" t="s">
        <v>26</v>
      </c>
      <c r="M10" s="202">
        <v>45870</v>
      </c>
      <c r="N10" s="204">
        <v>1787.5</v>
      </c>
      <c r="O10" s="206">
        <v>1</v>
      </c>
      <c r="P10" s="202">
        <v>39768.97</v>
      </c>
    </row>
    <row r="11" spans="1:16">
      <c r="A11" s="124">
        <v>11</v>
      </c>
      <c r="B11" s="34">
        <v>42795</v>
      </c>
      <c r="E11" s="33" t="s">
        <v>358</v>
      </c>
      <c r="F11" s="33" t="s">
        <v>359</v>
      </c>
      <c r="I11" s="33" t="s">
        <v>358</v>
      </c>
      <c r="J11" s="33" t="s">
        <v>205</v>
      </c>
      <c r="K11" s="33" t="s">
        <v>360</v>
      </c>
      <c r="M11" s="202">
        <v>12800</v>
      </c>
      <c r="N11" s="204">
        <v>900</v>
      </c>
      <c r="O11" s="206">
        <v>1</v>
      </c>
      <c r="P11" s="202">
        <v>4791.3999999999996</v>
      </c>
    </row>
    <row r="12" spans="1:16">
      <c r="A12" s="124">
        <v>12</v>
      </c>
      <c r="B12" s="34">
        <v>43718</v>
      </c>
      <c r="E12" s="33" t="s">
        <v>146</v>
      </c>
      <c r="F12" s="33" t="s">
        <v>23</v>
      </c>
      <c r="I12" s="33" t="s">
        <v>146</v>
      </c>
      <c r="J12" s="33" t="s">
        <v>205</v>
      </c>
      <c r="K12" s="33" t="s">
        <v>361</v>
      </c>
      <c r="M12" s="202">
        <v>25300</v>
      </c>
      <c r="N12" s="204">
        <v>1378.5</v>
      </c>
      <c r="O12" s="206">
        <v>0.8</v>
      </c>
      <c r="P12" s="202">
        <v>3633.37</v>
      </c>
    </row>
    <row r="13" spans="1:16">
      <c r="A13" s="124">
        <v>10</v>
      </c>
      <c r="B13" s="34">
        <v>42011</v>
      </c>
      <c r="E13" s="33" t="s">
        <v>146</v>
      </c>
      <c r="F13" s="33" t="s">
        <v>23</v>
      </c>
      <c r="I13" s="33" t="s">
        <v>146</v>
      </c>
      <c r="J13" s="33" t="s">
        <v>205</v>
      </c>
      <c r="K13" s="33" t="s">
        <v>26</v>
      </c>
      <c r="M13" s="202">
        <v>30240</v>
      </c>
      <c r="N13" s="204">
        <v>1696.5</v>
      </c>
      <c r="O13" s="206">
        <v>0.78</v>
      </c>
      <c r="P13" s="202">
        <v>13794.4</v>
      </c>
    </row>
    <row r="14" spans="1:16">
      <c r="A14" s="124">
        <v>13</v>
      </c>
      <c r="B14" s="34">
        <v>43724</v>
      </c>
      <c r="E14" s="33" t="s">
        <v>146</v>
      </c>
      <c r="F14" s="33" t="s">
        <v>23</v>
      </c>
      <c r="I14" s="33" t="s">
        <v>146</v>
      </c>
      <c r="J14" s="33" t="s">
        <v>205</v>
      </c>
      <c r="K14" s="33" t="s">
        <v>362</v>
      </c>
      <c r="M14" s="202">
        <v>17480</v>
      </c>
      <c r="N14" s="204">
        <v>1048</v>
      </c>
      <c r="O14" s="206">
        <v>1</v>
      </c>
      <c r="P14" s="202">
        <v>3290.59</v>
      </c>
    </row>
    <row r="15" spans="1:16">
      <c r="A15" s="124">
        <v>14</v>
      </c>
      <c r="B15" s="34">
        <v>44399</v>
      </c>
      <c r="E15" s="33" t="s">
        <v>146</v>
      </c>
      <c r="F15" s="33" t="s">
        <v>23</v>
      </c>
      <c r="I15" s="33" t="s">
        <v>146</v>
      </c>
      <c r="J15" s="33" t="s">
        <v>363</v>
      </c>
      <c r="K15" s="33" t="s">
        <v>355</v>
      </c>
      <c r="M15" s="202">
        <v>19360</v>
      </c>
      <c r="N15" s="204">
        <v>1236</v>
      </c>
      <c r="O15" s="206">
        <v>0.36</v>
      </c>
      <c r="P15" s="202">
        <v>1510.97</v>
      </c>
    </row>
    <row r="16" spans="1:16">
      <c r="A16" s="124">
        <v>17</v>
      </c>
      <c r="B16" s="34">
        <v>44460</v>
      </c>
      <c r="E16" s="33" t="s">
        <v>146</v>
      </c>
      <c r="F16" s="33" t="s">
        <v>23</v>
      </c>
      <c r="I16" s="33" t="s">
        <v>146</v>
      </c>
      <c r="J16" s="33" t="s">
        <v>363</v>
      </c>
      <c r="K16" s="33" t="s">
        <v>362</v>
      </c>
      <c r="L16" s="34">
        <v>44722</v>
      </c>
      <c r="M16" s="202">
        <v>7750</v>
      </c>
      <c r="N16" s="204">
        <v>480</v>
      </c>
      <c r="O16" s="206">
        <v>1</v>
      </c>
      <c r="P16" s="202">
        <v>0</v>
      </c>
    </row>
    <row r="17" spans="1:16">
      <c r="A17" s="124">
        <v>18</v>
      </c>
      <c r="B17" s="34">
        <v>44464</v>
      </c>
      <c r="E17" s="33" t="s">
        <v>146</v>
      </c>
      <c r="F17" s="33" t="s">
        <v>23</v>
      </c>
      <c r="I17" s="33" t="s">
        <v>146</v>
      </c>
      <c r="J17" s="33" t="s">
        <v>363</v>
      </c>
      <c r="K17" s="33" t="s">
        <v>362</v>
      </c>
      <c r="L17" s="34">
        <v>44711</v>
      </c>
      <c r="M17" s="202">
        <v>7630</v>
      </c>
      <c r="N17" s="204">
        <v>436</v>
      </c>
      <c r="O17" s="206">
        <v>1</v>
      </c>
      <c r="P17" s="202">
        <v>0</v>
      </c>
    </row>
    <row r="18" spans="1:16">
      <c r="A18" s="124">
        <v>15</v>
      </c>
      <c r="B18" s="34">
        <v>44643</v>
      </c>
      <c r="E18" s="33" t="s">
        <v>146</v>
      </c>
      <c r="F18" s="33" t="s">
        <v>23</v>
      </c>
      <c r="I18" s="33" t="s">
        <v>146</v>
      </c>
      <c r="J18" s="33" t="s">
        <v>363</v>
      </c>
      <c r="K18" s="33" t="s">
        <v>362</v>
      </c>
      <c r="L18" s="34">
        <v>44727</v>
      </c>
      <c r="M18" s="202">
        <v>4350</v>
      </c>
      <c r="N18" s="204">
        <v>252</v>
      </c>
      <c r="O18" s="206">
        <v>0.37</v>
      </c>
      <c r="P18" s="202">
        <v>0</v>
      </c>
    </row>
    <row r="19" spans="1:16">
      <c r="A19" s="124">
        <v>16</v>
      </c>
      <c r="B19" s="34">
        <v>44729</v>
      </c>
      <c r="E19" s="33" t="s">
        <v>146</v>
      </c>
      <c r="F19" s="33" t="s">
        <v>23</v>
      </c>
      <c r="I19" s="33" t="s">
        <v>146</v>
      </c>
      <c r="J19" s="33" t="s">
        <v>364</v>
      </c>
      <c r="K19" s="33" t="s">
        <v>26</v>
      </c>
      <c r="L19" s="34">
        <v>44865</v>
      </c>
      <c r="M19" s="202">
        <v>860</v>
      </c>
      <c r="N19" s="204">
        <v>39</v>
      </c>
      <c r="O19" s="206">
        <v>1</v>
      </c>
      <c r="P19" s="202">
        <v>0</v>
      </c>
    </row>
    <row r="20" spans="1:16">
      <c r="A20" s="124">
        <v>19</v>
      </c>
      <c r="B20" s="34">
        <v>44809</v>
      </c>
      <c r="E20" s="33" t="s">
        <v>146</v>
      </c>
      <c r="F20" s="33" t="s">
        <v>23</v>
      </c>
      <c r="I20" s="33" t="s">
        <v>146</v>
      </c>
      <c r="J20" s="33" t="s">
        <v>363</v>
      </c>
      <c r="K20" s="33" t="s">
        <v>362</v>
      </c>
      <c r="M20" s="202">
        <v>5730</v>
      </c>
      <c r="N20" s="204">
        <v>352</v>
      </c>
      <c r="O20" s="206">
        <v>1</v>
      </c>
      <c r="P20" s="202">
        <v>313.92</v>
      </c>
    </row>
    <row r="21" spans="1:16">
      <c r="A21" s="124">
        <v>20</v>
      </c>
      <c r="B21" s="34">
        <v>44869</v>
      </c>
      <c r="E21" s="33" t="s">
        <v>146</v>
      </c>
      <c r="F21" s="33" t="s">
        <v>23</v>
      </c>
      <c r="I21" s="33" t="s">
        <v>146</v>
      </c>
      <c r="J21" s="33" t="s">
        <v>363</v>
      </c>
      <c r="K21" s="33" t="s">
        <v>365</v>
      </c>
      <c r="M21" s="202">
        <v>830</v>
      </c>
      <c r="N21" s="204">
        <v>37</v>
      </c>
      <c r="O21" s="206">
        <v>0</v>
      </c>
      <c r="P21" s="202">
        <v>37.61</v>
      </c>
    </row>
    <row r="22" spans="1:16">
      <c r="A22" s="124">
        <v>1</v>
      </c>
      <c r="B22" s="34">
        <v>34009</v>
      </c>
      <c r="E22" s="33" t="s">
        <v>350</v>
      </c>
      <c r="F22" s="33" t="s">
        <v>23</v>
      </c>
      <c r="I22" s="33" t="s">
        <v>350</v>
      </c>
      <c r="J22" s="33" t="s">
        <v>205</v>
      </c>
      <c r="K22" s="33" t="s">
        <v>148</v>
      </c>
      <c r="M22" s="193">
        <v>36800</v>
      </c>
      <c r="N22" s="33">
        <v>1761.5</v>
      </c>
      <c r="O22" s="207">
        <v>1</v>
      </c>
      <c r="P22" s="202">
        <v>67478.09</v>
      </c>
    </row>
    <row r="23" spans="1:16">
      <c r="A23" s="124">
        <v>2</v>
      </c>
      <c r="B23" s="34">
        <v>36173</v>
      </c>
      <c r="E23" s="33" t="s">
        <v>350</v>
      </c>
      <c r="F23" s="33" t="s">
        <v>23</v>
      </c>
      <c r="I23" s="33" t="s">
        <v>350</v>
      </c>
      <c r="J23" s="33" t="s">
        <v>205</v>
      </c>
      <c r="K23" s="33" t="s">
        <v>148</v>
      </c>
      <c r="M23" s="193">
        <v>35650</v>
      </c>
      <c r="N23" s="33">
        <v>1826.5</v>
      </c>
      <c r="O23" s="207">
        <v>1</v>
      </c>
      <c r="P23" s="202">
        <v>50332.03</v>
      </c>
    </row>
    <row r="24" spans="1:16">
      <c r="A24" s="124">
        <v>3</v>
      </c>
      <c r="B24" s="34">
        <v>31391</v>
      </c>
      <c r="E24" s="33" t="s">
        <v>350</v>
      </c>
      <c r="F24" s="33" t="s">
        <v>23</v>
      </c>
      <c r="I24" s="33" t="s">
        <v>350</v>
      </c>
      <c r="J24" s="33" t="s">
        <v>205</v>
      </c>
      <c r="K24" s="33" t="s">
        <v>148</v>
      </c>
      <c r="M24" s="193">
        <v>62570</v>
      </c>
      <c r="N24" s="33">
        <v>299</v>
      </c>
      <c r="O24" s="207">
        <v>1</v>
      </c>
      <c r="P24" s="202"/>
    </row>
    <row r="25" spans="1:16">
      <c r="A25" s="124">
        <v>4</v>
      </c>
      <c r="B25" s="34">
        <v>33910</v>
      </c>
      <c r="E25" s="33" t="s">
        <v>350</v>
      </c>
      <c r="F25" s="33" t="s">
        <v>23</v>
      </c>
      <c r="I25" s="33" t="s">
        <v>350</v>
      </c>
      <c r="J25" s="33" t="s">
        <v>205</v>
      </c>
      <c r="K25" s="33" t="s">
        <v>148</v>
      </c>
      <c r="M25" s="193">
        <v>36500</v>
      </c>
      <c r="N25" s="33">
        <v>1943.5</v>
      </c>
      <c r="O25" s="207">
        <v>1</v>
      </c>
      <c r="P25" s="202">
        <v>27099.91</v>
      </c>
    </row>
    <row r="26" spans="1:16">
      <c r="A26" s="124">
        <v>5</v>
      </c>
      <c r="B26" s="34">
        <v>40362</v>
      </c>
      <c r="E26" s="33" t="s">
        <v>354</v>
      </c>
      <c r="F26" s="33" t="s">
        <v>23</v>
      </c>
      <c r="I26" s="33" t="s">
        <v>354</v>
      </c>
      <c r="J26" s="33" t="s">
        <v>205</v>
      </c>
      <c r="K26" s="33" t="s">
        <v>148</v>
      </c>
      <c r="M26" s="193">
        <v>31850</v>
      </c>
      <c r="N26" s="33">
        <v>1865.5</v>
      </c>
      <c r="O26" s="207">
        <v>0.13</v>
      </c>
      <c r="P26" s="202">
        <v>23091.360000000001</v>
      </c>
    </row>
    <row r="27" spans="1:16">
      <c r="A27" s="124">
        <v>6</v>
      </c>
      <c r="B27" s="34">
        <v>43749</v>
      </c>
      <c r="E27" s="33" t="s">
        <v>354</v>
      </c>
      <c r="F27" s="33" t="s">
        <v>23</v>
      </c>
      <c r="I27" s="33" t="s">
        <v>354</v>
      </c>
      <c r="J27" s="33" t="s">
        <v>205</v>
      </c>
      <c r="K27" s="33" t="s">
        <v>148</v>
      </c>
      <c r="M27" s="193">
        <v>29850</v>
      </c>
      <c r="N27" s="33">
        <v>1813.5</v>
      </c>
      <c r="O27" s="207">
        <v>1</v>
      </c>
      <c r="P27" s="202">
        <v>5596.05</v>
      </c>
    </row>
    <row r="28" spans="1:16">
      <c r="A28" s="124">
        <v>7</v>
      </c>
      <c r="B28" s="34">
        <v>43726</v>
      </c>
      <c r="E28" s="33" t="s">
        <v>354</v>
      </c>
      <c r="F28" s="33" t="s">
        <v>23</v>
      </c>
      <c r="I28" s="33" t="s">
        <v>354</v>
      </c>
      <c r="J28" s="33" t="s">
        <v>205</v>
      </c>
      <c r="K28" s="33" t="s">
        <v>148</v>
      </c>
      <c r="M28" s="193">
        <v>29150</v>
      </c>
      <c r="N28" s="33">
        <v>1787.5</v>
      </c>
      <c r="O28" s="207">
        <v>0.44</v>
      </c>
      <c r="P28" s="202">
        <v>5628.26</v>
      </c>
    </row>
    <row r="29" spans="1:16">
      <c r="A29" s="124">
        <v>8</v>
      </c>
      <c r="B29" s="34">
        <v>43726</v>
      </c>
      <c r="E29" s="33" t="s">
        <v>146</v>
      </c>
      <c r="F29" s="33" t="s">
        <v>23</v>
      </c>
      <c r="I29" s="33" t="s">
        <v>146</v>
      </c>
      <c r="J29" s="33" t="s">
        <v>205</v>
      </c>
      <c r="K29" s="33" t="s">
        <v>148</v>
      </c>
      <c r="M29" s="193">
        <v>27450</v>
      </c>
      <c r="N29" s="33">
        <v>1787.5</v>
      </c>
      <c r="O29" s="207">
        <v>1</v>
      </c>
      <c r="P29" s="202">
        <v>5198.54</v>
      </c>
    </row>
    <row r="30" spans="1:16">
      <c r="A30" s="124">
        <v>9</v>
      </c>
      <c r="B30" s="34">
        <v>43726</v>
      </c>
      <c r="E30" s="33" t="s">
        <v>146</v>
      </c>
      <c r="F30" s="33" t="s">
        <v>23</v>
      </c>
      <c r="I30" s="33" t="s">
        <v>146</v>
      </c>
      <c r="J30" s="33" t="s">
        <v>205</v>
      </c>
      <c r="K30" s="33" t="s">
        <v>148</v>
      </c>
      <c r="M30" s="193">
        <v>27500</v>
      </c>
      <c r="N30" s="33">
        <v>1852.5</v>
      </c>
      <c r="O30" s="207">
        <v>1</v>
      </c>
      <c r="P30" s="202">
        <v>5325.12</v>
      </c>
    </row>
    <row r="31" spans="1:16">
      <c r="A31" s="124">
        <v>10</v>
      </c>
      <c r="B31" s="34">
        <v>44481</v>
      </c>
      <c r="E31" s="33" t="s">
        <v>146</v>
      </c>
      <c r="F31" s="33" t="s">
        <v>23</v>
      </c>
      <c r="I31" s="33" t="s">
        <v>146</v>
      </c>
      <c r="J31" s="33" t="s">
        <v>205</v>
      </c>
      <c r="K31" s="33" t="s">
        <v>148</v>
      </c>
      <c r="M31" s="193">
        <v>6700</v>
      </c>
      <c r="N31" s="33">
        <v>481</v>
      </c>
      <c r="O31" s="207">
        <v>1</v>
      </c>
      <c r="P31" s="202"/>
    </row>
    <row r="32" spans="1:16">
      <c r="A32" s="124">
        <v>11</v>
      </c>
      <c r="B32" s="34">
        <v>44482</v>
      </c>
      <c r="E32" s="33" t="s">
        <v>146</v>
      </c>
      <c r="F32" s="33" t="s">
        <v>23</v>
      </c>
      <c r="I32" s="33" t="s">
        <v>146</v>
      </c>
      <c r="J32" s="33" t="s">
        <v>363</v>
      </c>
      <c r="K32" s="33" t="s">
        <v>362</v>
      </c>
      <c r="L32" s="34">
        <v>44716</v>
      </c>
      <c r="M32" s="193">
        <v>22400</v>
      </c>
      <c r="N32" s="33">
        <v>1452</v>
      </c>
      <c r="O32" s="207">
        <v>0</v>
      </c>
      <c r="P32" s="202">
        <v>1500.73</v>
      </c>
    </row>
    <row r="33" spans="1:16">
      <c r="A33" s="124">
        <v>12</v>
      </c>
      <c r="B33" s="34">
        <v>44817</v>
      </c>
      <c r="E33" s="33" t="s">
        <v>146</v>
      </c>
      <c r="F33" s="33" t="s">
        <v>23</v>
      </c>
      <c r="I33" s="33" t="s">
        <v>146</v>
      </c>
      <c r="J33" s="33" t="s">
        <v>363</v>
      </c>
      <c r="K33" s="33" t="s">
        <v>366</v>
      </c>
      <c r="L33" s="34">
        <v>45077</v>
      </c>
      <c r="M33" s="193">
        <v>5100</v>
      </c>
      <c r="N33" s="33">
        <v>360</v>
      </c>
      <c r="O33" s="207">
        <v>1</v>
      </c>
      <c r="P33" s="202">
        <v>288</v>
      </c>
    </row>
    <row r="34" spans="1:16">
      <c r="A34" s="124">
        <v>10</v>
      </c>
      <c r="B34" s="34">
        <v>44837</v>
      </c>
      <c r="E34" s="33" t="s">
        <v>146</v>
      </c>
      <c r="F34" s="33" t="s">
        <v>23</v>
      </c>
      <c r="I34" s="33" t="s">
        <v>146</v>
      </c>
      <c r="J34" s="33" t="s">
        <v>205</v>
      </c>
      <c r="K34" s="33" t="s">
        <v>148</v>
      </c>
      <c r="M34" s="193">
        <v>12190</v>
      </c>
      <c r="N34" s="33">
        <v>702</v>
      </c>
      <c r="O34" s="207">
        <v>1</v>
      </c>
      <c r="P34" s="202">
        <v>382.25</v>
      </c>
    </row>
    <row r="35" spans="1:16">
      <c r="A35" s="124">
        <v>11</v>
      </c>
      <c r="B35" s="34">
        <v>44872</v>
      </c>
      <c r="E35" s="33" t="s">
        <v>146</v>
      </c>
      <c r="F35" s="33" t="s">
        <v>23</v>
      </c>
      <c r="I35" s="33" t="s">
        <v>146</v>
      </c>
      <c r="J35" s="33" t="s">
        <v>363</v>
      </c>
      <c r="K35" s="33" t="s">
        <v>362</v>
      </c>
      <c r="L35" s="34">
        <v>45087</v>
      </c>
      <c r="M35" s="193">
        <v>2620</v>
      </c>
      <c r="N35" s="33">
        <v>172</v>
      </c>
      <c r="O35" s="207">
        <v>1</v>
      </c>
      <c r="P35" s="202">
        <v>146.83000000000001</v>
      </c>
    </row>
    <row r="36" spans="1:16">
      <c r="A36" s="126">
        <v>42</v>
      </c>
      <c r="B36" s="13">
        <v>40210</v>
      </c>
      <c r="C36" s="7" t="s">
        <v>367</v>
      </c>
      <c r="D36" s="7" t="s">
        <v>368</v>
      </c>
      <c r="E36" s="7" t="s">
        <v>369</v>
      </c>
      <c r="F36" s="7" t="s">
        <v>370</v>
      </c>
      <c r="G36" s="7" t="s">
        <v>371</v>
      </c>
      <c r="H36" s="7" t="s">
        <v>372</v>
      </c>
      <c r="I36" s="7">
        <v>183</v>
      </c>
      <c r="J36" s="7" t="s">
        <v>119</v>
      </c>
      <c r="K36" s="7" t="s">
        <v>148</v>
      </c>
      <c r="L36" s="7"/>
      <c r="M36" s="131">
        <v>41511.42</v>
      </c>
      <c r="N36" s="7">
        <v>624</v>
      </c>
      <c r="O36" s="208">
        <v>1</v>
      </c>
      <c r="P36" s="131">
        <v>24920</v>
      </c>
    </row>
    <row r="37" spans="1:16">
      <c r="A37" s="126">
        <v>60</v>
      </c>
      <c r="B37" s="13">
        <v>44114</v>
      </c>
      <c r="C37" s="7" t="s">
        <v>367</v>
      </c>
      <c r="D37" s="7" t="s">
        <v>368</v>
      </c>
      <c r="E37" s="7" t="s">
        <v>369</v>
      </c>
      <c r="F37" s="7" t="s">
        <v>370</v>
      </c>
      <c r="G37" s="7" t="s">
        <v>371</v>
      </c>
      <c r="H37" s="7" t="s">
        <v>372</v>
      </c>
      <c r="I37" s="7">
        <v>183</v>
      </c>
      <c r="J37" s="7" t="s">
        <v>119</v>
      </c>
      <c r="K37" s="7" t="s">
        <v>148</v>
      </c>
      <c r="L37" s="7"/>
      <c r="M37" s="131">
        <v>40752.36</v>
      </c>
      <c r="N37" s="7">
        <v>624</v>
      </c>
      <c r="O37" s="208">
        <v>1</v>
      </c>
      <c r="P37" s="131">
        <v>1970</v>
      </c>
    </row>
    <row r="38" spans="1:16">
      <c r="A38" s="126">
        <v>38</v>
      </c>
      <c r="B38" s="13">
        <v>39722</v>
      </c>
      <c r="C38" s="7" t="s">
        <v>367</v>
      </c>
      <c r="D38" s="7" t="s">
        <v>368</v>
      </c>
      <c r="E38" s="7" t="s">
        <v>369</v>
      </c>
      <c r="F38" s="7" t="s">
        <v>370</v>
      </c>
      <c r="G38" s="7" t="s">
        <v>371</v>
      </c>
      <c r="H38" s="7" t="s">
        <v>372</v>
      </c>
      <c r="I38" s="7">
        <v>183</v>
      </c>
      <c r="J38" s="7" t="s">
        <v>119</v>
      </c>
      <c r="K38" s="7" t="s">
        <v>148</v>
      </c>
      <c r="L38" s="7"/>
      <c r="M38" s="131">
        <v>40618.03</v>
      </c>
      <c r="N38" s="7">
        <v>624</v>
      </c>
      <c r="O38" s="208">
        <v>1</v>
      </c>
      <c r="P38" s="131">
        <v>27535</v>
      </c>
    </row>
    <row r="39" spans="1:16">
      <c r="A39" s="126">
        <v>34</v>
      </c>
      <c r="B39" s="13">
        <v>38552</v>
      </c>
      <c r="C39" s="7" t="s">
        <v>367</v>
      </c>
      <c r="D39" s="7" t="s">
        <v>368</v>
      </c>
      <c r="E39" s="7" t="s">
        <v>369</v>
      </c>
      <c r="F39" s="7" t="s">
        <v>370</v>
      </c>
      <c r="G39" s="7" t="s">
        <v>371</v>
      </c>
      <c r="H39" s="7" t="s">
        <v>372</v>
      </c>
      <c r="I39" s="7">
        <v>183</v>
      </c>
      <c r="J39" s="7" t="s">
        <v>119</v>
      </c>
      <c r="K39" s="7" t="s">
        <v>148</v>
      </c>
      <c r="L39" s="7"/>
      <c r="M39" s="131">
        <v>40925.599999999999</v>
      </c>
      <c r="N39" s="7">
        <v>624</v>
      </c>
      <c r="O39" s="208">
        <v>1</v>
      </c>
      <c r="P39" s="131">
        <v>31789</v>
      </c>
    </row>
    <row r="40" spans="1:16">
      <c r="A40" s="126">
        <v>25</v>
      </c>
      <c r="B40" s="13">
        <v>35344</v>
      </c>
      <c r="C40" s="7" t="s">
        <v>367</v>
      </c>
      <c r="D40" s="7" t="s">
        <v>368</v>
      </c>
      <c r="E40" s="7" t="s">
        <v>369</v>
      </c>
      <c r="F40" s="7" t="s">
        <v>370</v>
      </c>
      <c r="G40" s="7" t="s">
        <v>371</v>
      </c>
      <c r="H40" s="7" t="s">
        <v>372</v>
      </c>
      <c r="I40" s="7">
        <v>183</v>
      </c>
      <c r="J40" s="7" t="s">
        <v>119</v>
      </c>
      <c r="K40" s="7" t="s">
        <v>148</v>
      </c>
      <c r="L40" s="7"/>
      <c r="M40" s="131">
        <v>41005.230000000003</v>
      </c>
      <c r="N40" s="7">
        <v>624</v>
      </c>
      <c r="O40" s="208">
        <v>1</v>
      </c>
      <c r="P40" s="131">
        <v>59383</v>
      </c>
    </row>
    <row r="41" spans="1:16">
      <c r="A41" s="126">
        <v>27</v>
      </c>
      <c r="B41" s="13">
        <v>36586</v>
      </c>
      <c r="C41" s="7" t="s">
        <v>367</v>
      </c>
      <c r="D41" s="7" t="s">
        <v>368</v>
      </c>
      <c r="E41" s="7" t="s">
        <v>369</v>
      </c>
      <c r="F41" s="7" t="s">
        <v>370</v>
      </c>
      <c r="G41" s="7" t="s">
        <v>371</v>
      </c>
      <c r="H41" s="7" t="s">
        <v>372</v>
      </c>
      <c r="I41" s="7">
        <v>183</v>
      </c>
      <c r="J41" s="7" t="s">
        <v>119</v>
      </c>
      <c r="K41" s="7" t="s">
        <v>148</v>
      </c>
      <c r="L41" s="7"/>
      <c r="M41" s="131">
        <v>41345.769999999997</v>
      </c>
      <c r="N41" s="7">
        <v>624</v>
      </c>
      <c r="O41" s="208">
        <v>1</v>
      </c>
      <c r="P41" s="131">
        <v>49056</v>
      </c>
    </row>
    <row r="42" spans="1:16">
      <c r="A42" s="126">
        <v>41</v>
      </c>
      <c r="B42" s="13">
        <v>39965</v>
      </c>
      <c r="C42" s="7" t="s">
        <v>367</v>
      </c>
      <c r="D42" s="7" t="s">
        <v>368</v>
      </c>
      <c r="E42" s="7" t="s">
        <v>369</v>
      </c>
      <c r="F42" s="7" t="s">
        <v>370</v>
      </c>
      <c r="G42" s="7" t="s">
        <v>371</v>
      </c>
      <c r="H42" s="7" t="s">
        <v>372</v>
      </c>
      <c r="I42" s="7">
        <v>183</v>
      </c>
      <c r="J42" s="7" t="s">
        <v>119</v>
      </c>
      <c r="K42" s="7" t="s">
        <v>148</v>
      </c>
      <c r="L42" s="7"/>
      <c r="M42" s="131">
        <v>41128.74</v>
      </c>
      <c r="N42" s="7">
        <v>624</v>
      </c>
      <c r="O42" s="208">
        <v>1</v>
      </c>
      <c r="P42" s="131">
        <v>26124</v>
      </c>
    </row>
    <row r="43" spans="1:16">
      <c r="A43" s="126">
        <v>35</v>
      </c>
      <c r="B43" s="13">
        <v>38713</v>
      </c>
      <c r="C43" s="7" t="s">
        <v>367</v>
      </c>
      <c r="D43" s="7" t="s">
        <v>368</v>
      </c>
      <c r="E43" s="7" t="s">
        <v>369</v>
      </c>
      <c r="F43" s="7" t="s">
        <v>370</v>
      </c>
      <c r="G43" s="7" t="s">
        <v>371</v>
      </c>
      <c r="H43" s="7" t="s">
        <v>372</v>
      </c>
      <c r="I43" s="7">
        <v>183</v>
      </c>
      <c r="J43" s="7" t="s">
        <v>119</v>
      </c>
      <c r="K43" s="7" t="s">
        <v>148</v>
      </c>
      <c r="L43" s="7"/>
      <c r="M43" s="131">
        <v>42035.43</v>
      </c>
      <c r="N43" s="7">
        <v>624</v>
      </c>
      <c r="O43" s="208">
        <v>1</v>
      </c>
      <c r="P43" s="131">
        <v>33811</v>
      </c>
    </row>
    <row r="44" spans="1:16">
      <c r="A44" s="126">
        <v>31</v>
      </c>
      <c r="B44" s="13">
        <v>37573</v>
      </c>
      <c r="C44" s="7" t="s">
        <v>367</v>
      </c>
      <c r="D44" s="7" t="s">
        <v>368</v>
      </c>
      <c r="E44" s="7" t="s">
        <v>369</v>
      </c>
      <c r="F44" s="7" t="s">
        <v>370</v>
      </c>
      <c r="G44" s="7" t="s">
        <v>371</v>
      </c>
      <c r="H44" s="7" t="s">
        <v>372</v>
      </c>
      <c r="I44" s="7">
        <v>183</v>
      </c>
      <c r="J44" s="7" t="s">
        <v>119</v>
      </c>
      <c r="K44" s="7" t="s">
        <v>148</v>
      </c>
      <c r="L44" s="7"/>
      <c r="M44" s="131">
        <v>40573.69</v>
      </c>
      <c r="N44" s="7">
        <v>624</v>
      </c>
      <c r="O44" s="208">
        <v>1</v>
      </c>
      <c r="P44" s="131">
        <v>40947</v>
      </c>
    </row>
    <row r="45" spans="1:16">
      <c r="A45" s="126">
        <v>55</v>
      </c>
      <c r="B45" s="13">
        <v>44088</v>
      </c>
      <c r="C45" s="7" t="s">
        <v>367</v>
      </c>
      <c r="D45" s="7" t="s">
        <v>368</v>
      </c>
      <c r="E45" s="7" t="s">
        <v>369</v>
      </c>
      <c r="F45" s="7" t="s">
        <v>370</v>
      </c>
      <c r="G45" s="7" t="s">
        <v>371</v>
      </c>
      <c r="H45" s="7" t="s">
        <v>372</v>
      </c>
      <c r="I45" s="7">
        <v>183</v>
      </c>
      <c r="J45" s="7" t="s">
        <v>119</v>
      </c>
      <c r="K45" s="7" t="s">
        <v>148</v>
      </c>
      <c r="L45" s="7"/>
      <c r="M45" s="131">
        <v>40749.879999999997</v>
      </c>
      <c r="N45" s="7">
        <v>624</v>
      </c>
      <c r="O45" s="208">
        <v>1</v>
      </c>
      <c r="P45" s="131">
        <v>2684</v>
      </c>
    </row>
    <row r="46" spans="1:16">
      <c r="A46" s="126">
        <v>58</v>
      </c>
      <c r="B46" s="13">
        <v>44287</v>
      </c>
      <c r="C46" s="7" t="s">
        <v>367</v>
      </c>
      <c r="D46" s="7" t="s">
        <v>368</v>
      </c>
      <c r="E46" s="7" t="s">
        <v>369</v>
      </c>
      <c r="F46" s="7" t="s">
        <v>370</v>
      </c>
      <c r="G46" s="7" t="s">
        <v>371</v>
      </c>
      <c r="H46" s="7" t="s">
        <v>372</v>
      </c>
      <c r="I46" s="7">
        <v>183</v>
      </c>
      <c r="J46" s="7" t="s">
        <v>119</v>
      </c>
      <c r="K46" s="7" t="s">
        <v>148</v>
      </c>
      <c r="L46" s="7"/>
      <c r="M46" s="131">
        <v>40671.43</v>
      </c>
      <c r="N46" s="7">
        <v>624</v>
      </c>
      <c r="O46" s="208">
        <v>1</v>
      </c>
      <c r="P46" s="131">
        <v>3245</v>
      </c>
    </row>
    <row r="47" spans="1:16">
      <c r="A47" s="124">
        <v>6</v>
      </c>
      <c r="B47" s="33">
        <v>33147</v>
      </c>
      <c r="C47" s="33" t="s">
        <v>373</v>
      </c>
      <c r="D47" s="33" t="s">
        <v>22</v>
      </c>
      <c r="F47" s="33" t="s">
        <v>374</v>
      </c>
      <c r="I47" s="33">
        <v>183</v>
      </c>
      <c r="J47" s="33" t="s">
        <v>298</v>
      </c>
      <c r="K47" s="33">
        <v>100</v>
      </c>
      <c r="M47" s="193">
        <v>5273.33</v>
      </c>
      <c r="N47" s="33">
        <v>100.05</v>
      </c>
      <c r="P47" s="193">
        <v>67643</v>
      </c>
    </row>
    <row r="48" spans="1:16">
      <c r="A48" s="124">
        <v>7</v>
      </c>
      <c r="B48" s="33">
        <v>33525</v>
      </c>
      <c r="C48" s="33" t="s">
        <v>373</v>
      </c>
      <c r="D48" s="33" t="s">
        <v>22</v>
      </c>
      <c r="F48" s="33" t="s">
        <v>49</v>
      </c>
      <c r="I48" s="33">
        <v>183</v>
      </c>
      <c r="J48" s="33" t="s">
        <v>298</v>
      </c>
      <c r="K48" s="33">
        <v>100</v>
      </c>
      <c r="M48" s="193">
        <v>43560.27</v>
      </c>
      <c r="N48" s="33">
        <v>1845</v>
      </c>
      <c r="P48" s="193">
        <v>69182</v>
      </c>
    </row>
    <row r="49" spans="1:16">
      <c r="A49" s="124">
        <v>12</v>
      </c>
      <c r="B49" s="33">
        <v>35919</v>
      </c>
      <c r="C49" s="33" t="s">
        <v>373</v>
      </c>
      <c r="D49" s="33" t="s">
        <v>22</v>
      </c>
      <c r="F49" s="33" t="s">
        <v>374</v>
      </c>
      <c r="I49" s="33">
        <v>183</v>
      </c>
      <c r="J49" s="33" t="s">
        <v>298</v>
      </c>
      <c r="K49" s="33">
        <v>100</v>
      </c>
      <c r="M49" s="193">
        <v>44359</v>
      </c>
      <c r="N49" s="33">
        <v>1694</v>
      </c>
      <c r="P49" s="193">
        <v>54299</v>
      </c>
    </row>
    <row r="50" spans="1:16">
      <c r="A50" s="124">
        <v>27</v>
      </c>
      <c r="B50" s="33">
        <v>37073</v>
      </c>
      <c r="C50" s="33" t="s">
        <v>373</v>
      </c>
      <c r="D50" s="33" t="s">
        <v>22</v>
      </c>
      <c r="F50" s="33" t="s">
        <v>374</v>
      </c>
      <c r="I50" s="33">
        <v>183</v>
      </c>
      <c r="J50" s="33" t="s">
        <v>298</v>
      </c>
      <c r="K50" s="33">
        <v>100</v>
      </c>
      <c r="M50" s="193">
        <v>37505</v>
      </c>
      <c r="N50" s="33">
        <v>1674</v>
      </c>
      <c r="P50" s="193">
        <v>33626</v>
      </c>
    </row>
    <row r="51" spans="1:16">
      <c r="A51" s="124">
        <v>35</v>
      </c>
      <c r="B51" s="33">
        <v>37788</v>
      </c>
      <c r="C51" s="33" t="s">
        <v>373</v>
      </c>
      <c r="D51" s="33" t="s">
        <v>22</v>
      </c>
      <c r="F51" s="33" t="s">
        <v>374</v>
      </c>
      <c r="I51" s="33">
        <v>175</v>
      </c>
      <c r="J51" s="33" t="s">
        <v>298</v>
      </c>
      <c r="K51" s="33">
        <v>100</v>
      </c>
      <c r="M51" s="193">
        <v>37254</v>
      </c>
      <c r="N51" s="33">
        <v>1630</v>
      </c>
      <c r="P51" s="193">
        <v>38120</v>
      </c>
    </row>
    <row r="52" spans="1:16">
      <c r="A52" s="124">
        <v>38</v>
      </c>
      <c r="B52" s="33">
        <v>38090</v>
      </c>
      <c r="C52" s="33" t="s">
        <v>373</v>
      </c>
      <c r="D52" s="33" t="s">
        <v>22</v>
      </c>
      <c r="F52" s="33" t="s">
        <v>374</v>
      </c>
      <c r="I52" s="33">
        <v>175</v>
      </c>
      <c r="J52" s="33" t="s">
        <v>298</v>
      </c>
      <c r="K52" s="33">
        <v>67.5</v>
      </c>
      <c r="M52" s="193">
        <v>27294</v>
      </c>
      <c r="N52" s="33">
        <v>1233</v>
      </c>
      <c r="P52" s="193">
        <v>34978</v>
      </c>
    </row>
    <row r="53" spans="1:16">
      <c r="A53" s="124">
        <v>11</v>
      </c>
      <c r="B53" s="33">
        <v>35125</v>
      </c>
      <c r="C53" s="33" t="s">
        <v>373</v>
      </c>
      <c r="D53" s="33" t="s">
        <v>289</v>
      </c>
      <c r="F53" s="33" t="s">
        <v>375</v>
      </c>
      <c r="I53" s="33">
        <v>230</v>
      </c>
      <c r="J53" s="33" t="s">
        <v>298</v>
      </c>
      <c r="K53" s="33">
        <v>100</v>
      </c>
      <c r="M53" s="193">
        <v>49318</v>
      </c>
      <c r="N53" s="33">
        <v>1807</v>
      </c>
      <c r="P53" s="193">
        <v>70059</v>
      </c>
    </row>
    <row r="54" spans="1:16">
      <c r="A54" s="124">
        <v>54</v>
      </c>
      <c r="B54" s="33">
        <v>41701</v>
      </c>
      <c r="C54" s="33" t="s">
        <v>373</v>
      </c>
      <c r="D54" s="33" t="s">
        <v>289</v>
      </c>
      <c r="F54" s="33" t="s">
        <v>376</v>
      </c>
      <c r="I54" s="33">
        <v>205</v>
      </c>
      <c r="J54" s="33" t="s">
        <v>298</v>
      </c>
      <c r="K54" s="33">
        <v>100</v>
      </c>
      <c r="M54" s="193">
        <v>38496</v>
      </c>
      <c r="N54" s="33">
        <v>1748</v>
      </c>
      <c r="P54" s="193">
        <v>17855</v>
      </c>
    </row>
    <row r="55" spans="1:16">
      <c r="A55" s="124">
        <v>104</v>
      </c>
      <c r="B55" s="33">
        <v>44732</v>
      </c>
      <c r="C55" s="33" t="s">
        <v>373</v>
      </c>
      <c r="D55" s="33" t="s">
        <v>22</v>
      </c>
      <c r="F55" s="33" t="s">
        <v>49</v>
      </c>
      <c r="I55" s="33">
        <v>140</v>
      </c>
      <c r="J55" s="33" t="s">
        <v>377</v>
      </c>
      <c r="K55" s="33">
        <v>100</v>
      </c>
      <c r="M55" s="193">
        <v>17675</v>
      </c>
      <c r="N55" s="33">
        <v>1007</v>
      </c>
      <c r="P55" s="193">
        <v>870</v>
      </c>
    </row>
    <row r="56" spans="1:16">
      <c r="C56" s="33" t="s">
        <v>373</v>
      </c>
      <c r="D56" s="33" t="s">
        <v>22</v>
      </c>
      <c r="F56" s="33" t="s">
        <v>49</v>
      </c>
      <c r="J56" s="33" t="s">
        <v>378</v>
      </c>
      <c r="K56" s="33">
        <v>100</v>
      </c>
      <c r="M56" s="193">
        <v>217975</v>
      </c>
    </row>
    <row r="57" spans="1:16">
      <c r="A57" s="126">
        <v>428104</v>
      </c>
      <c r="B57" s="13">
        <v>44636</v>
      </c>
      <c r="C57" s="7" t="s">
        <v>379</v>
      </c>
      <c r="D57" s="7" t="s">
        <v>380</v>
      </c>
      <c r="E57" s="7">
        <v>140</v>
      </c>
      <c r="F57" s="7" t="s">
        <v>254</v>
      </c>
      <c r="G57" s="7" t="s">
        <v>381</v>
      </c>
      <c r="H57" s="7">
        <v>0</v>
      </c>
      <c r="I57" s="7">
        <v>140</v>
      </c>
      <c r="J57" s="7" t="s">
        <v>44</v>
      </c>
      <c r="K57" s="132">
        <v>0.65</v>
      </c>
      <c r="L57" s="13">
        <v>44654</v>
      </c>
      <c r="M57" s="131">
        <v>948.71</v>
      </c>
      <c r="N57" s="7">
        <v>48.75</v>
      </c>
      <c r="O57" s="132">
        <v>1</v>
      </c>
      <c r="P57" s="195"/>
    </row>
    <row r="58" spans="1:16">
      <c r="A58" s="126">
        <v>435982</v>
      </c>
      <c r="B58" s="13">
        <v>44491</v>
      </c>
      <c r="C58" s="7" t="s">
        <v>379</v>
      </c>
      <c r="D58" s="7" t="s">
        <v>380</v>
      </c>
      <c r="E58" s="7">
        <v>140</v>
      </c>
      <c r="F58" s="7" t="s">
        <v>254</v>
      </c>
      <c r="G58" s="7" t="s">
        <v>381</v>
      </c>
      <c r="H58" s="7">
        <v>0</v>
      </c>
      <c r="I58" s="7">
        <v>140</v>
      </c>
      <c r="J58" s="7" t="s">
        <v>44</v>
      </c>
      <c r="K58" s="132">
        <v>0.65</v>
      </c>
      <c r="L58" s="13">
        <v>44800</v>
      </c>
      <c r="M58" s="131">
        <v>9930.08</v>
      </c>
      <c r="N58" s="7">
        <v>1271.0999999999999</v>
      </c>
      <c r="O58" s="132">
        <v>1</v>
      </c>
      <c r="P58" s="195"/>
    </row>
    <row r="59" spans="1:16">
      <c r="A59" s="126">
        <v>459126</v>
      </c>
      <c r="B59" s="13">
        <v>44523</v>
      </c>
      <c r="C59" s="7" t="s">
        <v>379</v>
      </c>
      <c r="D59" s="7" t="s">
        <v>380</v>
      </c>
      <c r="E59" s="7">
        <v>140</v>
      </c>
      <c r="F59" s="7" t="s">
        <v>254</v>
      </c>
      <c r="G59" s="7" t="s">
        <v>381</v>
      </c>
      <c r="H59" s="7">
        <v>0</v>
      </c>
      <c r="I59" s="7">
        <v>140</v>
      </c>
      <c r="J59" s="7" t="s">
        <v>44</v>
      </c>
      <c r="K59" s="132">
        <v>0.65</v>
      </c>
      <c r="L59" s="13">
        <v>44970</v>
      </c>
      <c r="M59" s="131">
        <v>20272.07</v>
      </c>
      <c r="N59" s="7">
        <v>2378.6999999999998</v>
      </c>
      <c r="O59" s="132">
        <v>1</v>
      </c>
      <c r="P59" s="195"/>
    </row>
    <row r="60" spans="1:16">
      <c r="A60" s="126">
        <v>460305</v>
      </c>
      <c r="B60" s="13">
        <v>44528</v>
      </c>
      <c r="C60" s="7" t="s">
        <v>379</v>
      </c>
      <c r="D60" s="7" t="s">
        <v>380</v>
      </c>
      <c r="E60" s="7">
        <v>140</v>
      </c>
      <c r="F60" s="7" t="s">
        <v>254</v>
      </c>
      <c r="G60" s="7" t="s">
        <v>381</v>
      </c>
      <c r="H60" s="7">
        <v>0</v>
      </c>
      <c r="I60" s="7">
        <v>140</v>
      </c>
      <c r="J60" s="7" t="s">
        <v>44</v>
      </c>
      <c r="K60" s="132">
        <v>0.65</v>
      </c>
      <c r="L60" s="13">
        <v>44920</v>
      </c>
      <c r="M60" s="131">
        <v>20577.849999999999</v>
      </c>
      <c r="N60" s="7">
        <v>2492.9</v>
      </c>
      <c r="O60" s="132">
        <v>1</v>
      </c>
      <c r="P60" s="195"/>
    </row>
    <row r="61" spans="1:16">
      <c r="A61" s="126">
        <v>457934</v>
      </c>
      <c r="B61" s="13">
        <v>44515</v>
      </c>
      <c r="C61" s="7" t="s">
        <v>379</v>
      </c>
      <c r="D61" s="7" t="s">
        <v>380</v>
      </c>
      <c r="E61" s="7">
        <v>140</v>
      </c>
      <c r="F61" s="7" t="s">
        <v>254</v>
      </c>
      <c r="G61" s="7" t="s">
        <v>381</v>
      </c>
      <c r="H61" s="7">
        <v>0</v>
      </c>
      <c r="I61" s="7">
        <v>140</v>
      </c>
      <c r="J61" s="7" t="s">
        <v>44</v>
      </c>
      <c r="K61" s="132">
        <v>0.65</v>
      </c>
      <c r="L61" s="13">
        <v>44959</v>
      </c>
      <c r="M61" s="131">
        <v>20916.47</v>
      </c>
      <c r="N61" s="7">
        <v>2521.0500000000002</v>
      </c>
      <c r="O61" s="132">
        <v>1</v>
      </c>
      <c r="P61" s="195"/>
    </row>
    <row r="62" spans="1:16">
      <c r="A62" s="126">
        <v>437608</v>
      </c>
      <c r="B62" s="13">
        <v>44509</v>
      </c>
      <c r="C62" s="7" t="s">
        <v>379</v>
      </c>
      <c r="D62" s="7" t="s">
        <v>380</v>
      </c>
      <c r="E62" s="7">
        <v>140</v>
      </c>
      <c r="F62" s="7" t="s">
        <v>254</v>
      </c>
      <c r="G62" s="7" t="s">
        <v>381</v>
      </c>
      <c r="H62" s="7">
        <v>0</v>
      </c>
      <c r="I62" s="7">
        <v>140</v>
      </c>
      <c r="J62" s="7" t="s">
        <v>44</v>
      </c>
      <c r="K62" s="132">
        <v>0.65</v>
      </c>
      <c r="L62" s="13">
        <v>44811</v>
      </c>
      <c r="M62" s="131">
        <v>11870.27</v>
      </c>
      <c r="N62" s="7">
        <v>1454.55</v>
      </c>
      <c r="O62" s="132">
        <v>1</v>
      </c>
      <c r="P62" s="195"/>
    </row>
    <row r="63" spans="1:16">
      <c r="A63" s="126">
        <v>454771</v>
      </c>
      <c r="B63" s="13">
        <v>44481</v>
      </c>
      <c r="C63" s="7" t="s">
        <v>379</v>
      </c>
      <c r="D63" s="7" t="s">
        <v>380</v>
      </c>
      <c r="E63" s="7">
        <v>140</v>
      </c>
      <c r="F63" s="7" t="s">
        <v>254</v>
      </c>
      <c r="G63" s="7" t="s">
        <v>381</v>
      </c>
      <c r="H63" s="7">
        <v>0</v>
      </c>
      <c r="I63" s="7">
        <v>140</v>
      </c>
      <c r="J63" s="7" t="s">
        <v>44</v>
      </c>
      <c r="K63" s="132">
        <v>0.65</v>
      </c>
      <c r="L63" s="13">
        <v>44965</v>
      </c>
      <c r="M63" s="131">
        <v>21213.52</v>
      </c>
      <c r="N63" s="7">
        <v>2453.71</v>
      </c>
      <c r="O63" s="132">
        <v>1</v>
      </c>
      <c r="P63" s="195"/>
    </row>
    <row r="64" spans="1:16">
      <c r="A64" s="126">
        <v>454770</v>
      </c>
      <c r="B64" s="13">
        <v>44841</v>
      </c>
      <c r="C64" s="7" t="s">
        <v>379</v>
      </c>
      <c r="D64" s="7" t="s">
        <v>380</v>
      </c>
      <c r="E64" s="7">
        <v>140</v>
      </c>
      <c r="F64" s="7" t="s">
        <v>254</v>
      </c>
      <c r="G64" s="7" t="s">
        <v>381</v>
      </c>
      <c r="H64" s="7">
        <v>0</v>
      </c>
      <c r="I64" s="7">
        <v>140</v>
      </c>
      <c r="J64" s="7" t="s">
        <v>44</v>
      </c>
      <c r="K64" s="132">
        <v>0.65</v>
      </c>
      <c r="L64" s="13">
        <v>44933</v>
      </c>
      <c r="M64" s="131">
        <v>5450.95</v>
      </c>
      <c r="N64" s="7">
        <v>546.75</v>
      </c>
      <c r="O64" s="132">
        <v>1</v>
      </c>
      <c r="P64" s="195"/>
    </row>
    <row r="65" spans="1:16">
      <c r="A65" s="126">
        <v>439017</v>
      </c>
      <c r="B65" s="13">
        <v>44728</v>
      </c>
      <c r="C65" s="7" t="s">
        <v>379</v>
      </c>
      <c r="D65" s="7" t="s">
        <v>380</v>
      </c>
      <c r="E65" s="7">
        <v>140</v>
      </c>
      <c r="F65" s="7" t="s">
        <v>254</v>
      </c>
      <c r="G65" s="7" t="s">
        <v>381</v>
      </c>
      <c r="H65" s="7">
        <v>0</v>
      </c>
      <c r="I65" s="7">
        <v>140</v>
      </c>
      <c r="J65" s="7" t="s">
        <v>44</v>
      </c>
      <c r="K65" s="132">
        <v>0.65</v>
      </c>
      <c r="L65" s="13">
        <v>44788</v>
      </c>
      <c r="M65" s="131">
        <v>3712.21</v>
      </c>
      <c r="N65" s="7">
        <v>522.35</v>
      </c>
      <c r="O65" s="132">
        <v>1</v>
      </c>
      <c r="P65" s="195"/>
    </row>
    <row r="66" spans="1:16">
      <c r="A66" s="126">
        <v>60</v>
      </c>
      <c r="B66" s="13">
        <v>34099</v>
      </c>
      <c r="C66" s="7" t="s">
        <v>379</v>
      </c>
      <c r="D66" s="7" t="s">
        <v>380</v>
      </c>
      <c r="E66" s="7">
        <v>183</v>
      </c>
      <c r="F66" s="7" t="s">
        <v>254</v>
      </c>
      <c r="G66" s="7" t="s">
        <v>381</v>
      </c>
      <c r="H66" s="7">
        <v>0</v>
      </c>
      <c r="I66" s="7">
        <v>183</v>
      </c>
      <c r="J66" s="7" t="s">
        <v>37</v>
      </c>
      <c r="K66" s="132">
        <v>1</v>
      </c>
      <c r="L66" s="13" t="s">
        <v>50</v>
      </c>
      <c r="M66" s="131">
        <v>31126.639999999999</v>
      </c>
      <c r="N66" s="7">
        <v>2028</v>
      </c>
      <c r="O66" s="132">
        <v>1</v>
      </c>
      <c r="P66" s="131">
        <v>76218.259999999995</v>
      </c>
    </row>
    <row r="67" spans="1:16">
      <c r="A67" s="126">
        <v>50</v>
      </c>
      <c r="B67" s="13">
        <v>34099</v>
      </c>
      <c r="C67" s="7" t="s">
        <v>379</v>
      </c>
      <c r="D67" s="7" t="s">
        <v>382</v>
      </c>
      <c r="E67" s="7">
        <v>3</v>
      </c>
      <c r="F67" s="7" t="s">
        <v>209</v>
      </c>
      <c r="G67" s="7" t="s">
        <v>381</v>
      </c>
      <c r="H67" s="7">
        <v>0</v>
      </c>
      <c r="I67" s="7">
        <v>210</v>
      </c>
      <c r="J67" s="7" t="s">
        <v>37</v>
      </c>
      <c r="K67" s="132">
        <v>1</v>
      </c>
      <c r="L67" s="13" t="s">
        <v>50</v>
      </c>
      <c r="M67" s="131">
        <v>32021</v>
      </c>
      <c r="N67" s="7">
        <v>2028</v>
      </c>
      <c r="O67" s="132">
        <v>1</v>
      </c>
      <c r="P67" s="131">
        <v>68603.600000000006</v>
      </c>
    </row>
    <row r="68" spans="1:16">
      <c r="A68" s="126">
        <v>1017</v>
      </c>
      <c r="B68" s="13">
        <v>44508</v>
      </c>
      <c r="C68" s="7" t="s">
        <v>379</v>
      </c>
      <c r="D68" s="7" t="s">
        <v>382</v>
      </c>
      <c r="E68" s="7">
        <v>3</v>
      </c>
      <c r="F68" s="7" t="s">
        <v>383</v>
      </c>
      <c r="G68" s="7" t="s">
        <v>381</v>
      </c>
      <c r="H68" s="7">
        <v>0</v>
      </c>
      <c r="I68" s="7">
        <v>210</v>
      </c>
      <c r="J68" s="7" t="s">
        <v>44</v>
      </c>
      <c r="K68" s="132">
        <v>0.625</v>
      </c>
      <c r="L68" s="13">
        <v>44918</v>
      </c>
      <c r="M68" s="131">
        <v>14766.13</v>
      </c>
      <c r="N68" s="7">
        <v>1460</v>
      </c>
      <c r="O68" s="132">
        <v>1</v>
      </c>
      <c r="P68" s="131"/>
    </row>
    <row r="69" spans="1:16">
      <c r="A69" s="126">
        <v>1015</v>
      </c>
      <c r="B69" s="13">
        <v>43955</v>
      </c>
      <c r="C69" s="7" t="s">
        <v>379</v>
      </c>
      <c r="D69" s="7" t="s">
        <v>382</v>
      </c>
      <c r="E69" s="7">
        <v>3</v>
      </c>
      <c r="F69" s="7" t="s">
        <v>209</v>
      </c>
      <c r="G69" s="7" t="s">
        <v>381</v>
      </c>
      <c r="H69" s="7">
        <v>0</v>
      </c>
      <c r="I69" s="7">
        <v>0</v>
      </c>
      <c r="J69" s="7" t="s">
        <v>44</v>
      </c>
      <c r="K69" s="132">
        <v>0.1615</v>
      </c>
      <c r="L69" s="13">
        <v>45504</v>
      </c>
      <c r="M69" s="131">
        <v>11334.2</v>
      </c>
      <c r="N69" s="7">
        <v>1460</v>
      </c>
      <c r="O69" s="132">
        <v>1</v>
      </c>
      <c r="P69" s="131">
        <v>2449.98</v>
      </c>
    </row>
    <row r="70" spans="1:16">
      <c r="A70" s="199">
        <v>3</v>
      </c>
      <c r="B70" s="133" t="s">
        <v>384</v>
      </c>
      <c r="C70" s="133" t="s">
        <v>373</v>
      </c>
      <c r="D70" s="133"/>
      <c r="E70" s="133" t="s">
        <v>49</v>
      </c>
      <c r="F70" s="133" t="s">
        <v>385</v>
      </c>
      <c r="G70" s="133"/>
      <c r="H70" s="133" t="s">
        <v>118</v>
      </c>
      <c r="I70" s="133">
        <v>183</v>
      </c>
      <c r="J70" s="133" t="s">
        <v>37</v>
      </c>
      <c r="K70" s="133" t="s">
        <v>26</v>
      </c>
      <c r="L70" s="133"/>
      <c r="M70" s="203">
        <v>36455</v>
      </c>
      <c r="N70" s="133">
        <v>1302</v>
      </c>
      <c r="O70" s="209">
        <v>1</v>
      </c>
      <c r="P70" s="203">
        <v>25493</v>
      </c>
    </row>
    <row r="71" spans="1:16">
      <c r="A71" s="199">
        <v>4</v>
      </c>
      <c r="B71" s="133" t="s">
        <v>386</v>
      </c>
      <c r="C71" s="133" t="s">
        <v>373</v>
      </c>
      <c r="D71" s="133"/>
      <c r="E71" s="133" t="s">
        <v>49</v>
      </c>
      <c r="F71" s="133" t="s">
        <v>385</v>
      </c>
      <c r="G71" s="133"/>
      <c r="H71" s="133" t="s">
        <v>118</v>
      </c>
      <c r="I71" s="133">
        <v>183</v>
      </c>
      <c r="J71" s="133" t="s">
        <v>37</v>
      </c>
      <c r="K71" s="133" t="s">
        <v>26</v>
      </c>
      <c r="L71" s="133"/>
      <c r="M71" s="203">
        <v>41594</v>
      </c>
      <c r="N71" s="133">
        <v>1595</v>
      </c>
      <c r="O71" s="209">
        <v>1</v>
      </c>
      <c r="P71" s="203">
        <v>46472</v>
      </c>
    </row>
    <row r="72" spans="1:16">
      <c r="A72" s="199">
        <v>5</v>
      </c>
      <c r="B72" s="133" t="s">
        <v>387</v>
      </c>
      <c r="C72" s="133" t="s">
        <v>373</v>
      </c>
      <c r="D72" s="133"/>
      <c r="E72" s="133" t="s">
        <v>49</v>
      </c>
      <c r="F72" s="133" t="s">
        <v>385</v>
      </c>
      <c r="G72" s="133"/>
      <c r="H72" s="133" t="s">
        <v>118</v>
      </c>
      <c r="I72" s="133">
        <v>183</v>
      </c>
      <c r="J72" s="133" t="s">
        <v>37</v>
      </c>
      <c r="K72" s="133" t="s">
        <v>26</v>
      </c>
      <c r="L72" s="133"/>
      <c r="M72" s="203">
        <v>44355</v>
      </c>
      <c r="N72" s="133">
        <v>1765</v>
      </c>
      <c r="O72" s="209">
        <v>1</v>
      </c>
      <c r="P72" s="203">
        <v>48056</v>
      </c>
    </row>
    <row r="73" spans="1:16">
      <c r="A73" s="199">
        <v>6</v>
      </c>
      <c r="B73" s="133" t="s">
        <v>388</v>
      </c>
      <c r="C73" s="133" t="s">
        <v>373</v>
      </c>
      <c r="D73" s="133"/>
      <c r="E73" s="133" t="s">
        <v>49</v>
      </c>
      <c r="F73" s="133" t="s">
        <v>385</v>
      </c>
      <c r="G73" s="133"/>
      <c r="H73" s="133" t="s">
        <v>118</v>
      </c>
      <c r="I73" s="133">
        <v>183</v>
      </c>
      <c r="J73" s="133" t="s">
        <v>37</v>
      </c>
      <c r="K73" s="133" t="s">
        <v>26</v>
      </c>
      <c r="L73" s="133"/>
      <c r="M73" s="203">
        <v>41848</v>
      </c>
      <c r="N73" s="133">
        <v>1399</v>
      </c>
      <c r="O73" s="209">
        <v>0</v>
      </c>
      <c r="P73" s="203">
        <v>16628</v>
      </c>
    </row>
    <row r="74" spans="1:16">
      <c r="A74" s="199">
        <v>7</v>
      </c>
      <c r="B74" s="133" t="s">
        <v>389</v>
      </c>
      <c r="C74" s="133" t="s">
        <v>373</v>
      </c>
      <c r="D74" s="133"/>
      <c r="E74" s="133" t="s">
        <v>49</v>
      </c>
      <c r="F74" s="133" t="s">
        <v>385</v>
      </c>
      <c r="G74" s="133"/>
      <c r="H74" s="133" t="s">
        <v>118</v>
      </c>
      <c r="I74" s="133">
        <v>183</v>
      </c>
      <c r="J74" s="133" t="s">
        <v>37</v>
      </c>
      <c r="K74" s="133" t="s">
        <v>26</v>
      </c>
      <c r="L74" s="133"/>
      <c r="M74" s="203">
        <v>40022</v>
      </c>
      <c r="N74" s="133">
        <v>1680</v>
      </c>
      <c r="O74" s="209">
        <v>1</v>
      </c>
      <c r="P74" s="203">
        <v>22265</v>
      </c>
    </row>
    <row r="75" spans="1:16">
      <c r="A75" s="199">
        <v>8</v>
      </c>
      <c r="B75" s="133" t="s">
        <v>389</v>
      </c>
      <c r="C75" s="133" t="s">
        <v>373</v>
      </c>
      <c r="D75" s="133"/>
      <c r="E75" s="133" t="s">
        <v>49</v>
      </c>
      <c r="F75" s="133" t="s">
        <v>385</v>
      </c>
      <c r="G75" s="133"/>
      <c r="H75" s="133" t="s">
        <v>118</v>
      </c>
      <c r="I75" s="133">
        <v>183</v>
      </c>
      <c r="J75" s="133" t="s">
        <v>37</v>
      </c>
      <c r="K75" s="133" t="s">
        <v>26</v>
      </c>
      <c r="L75" s="133" t="s">
        <v>390</v>
      </c>
      <c r="M75" s="203">
        <v>7049</v>
      </c>
      <c r="N75" s="133">
        <v>46</v>
      </c>
      <c r="O75" s="209">
        <v>1</v>
      </c>
      <c r="P75" s="203">
        <v>0</v>
      </c>
    </row>
    <row r="76" spans="1:16">
      <c r="A76" s="199">
        <v>9</v>
      </c>
      <c r="B76" s="133" t="s">
        <v>391</v>
      </c>
      <c r="C76" s="133" t="s">
        <v>373</v>
      </c>
      <c r="D76" s="133"/>
      <c r="E76" s="133" t="s">
        <v>49</v>
      </c>
      <c r="F76" s="133" t="s">
        <v>385</v>
      </c>
      <c r="G76" s="133"/>
      <c r="H76" s="133" t="s">
        <v>118</v>
      </c>
      <c r="I76" s="133">
        <v>183</v>
      </c>
      <c r="J76" s="133" t="s">
        <v>37</v>
      </c>
      <c r="K76" s="133" t="s">
        <v>26</v>
      </c>
      <c r="L76" s="133"/>
      <c r="M76" s="203">
        <v>46701</v>
      </c>
      <c r="N76" s="133">
        <v>1926</v>
      </c>
      <c r="O76" s="209">
        <v>1</v>
      </c>
      <c r="P76" s="203">
        <v>50527</v>
      </c>
    </row>
    <row r="77" spans="1:16">
      <c r="A77" s="199">
        <v>10</v>
      </c>
      <c r="B77" s="133" t="s">
        <v>391</v>
      </c>
      <c r="C77" s="133" t="s">
        <v>373</v>
      </c>
      <c r="D77" s="133"/>
      <c r="E77" s="133" t="s">
        <v>49</v>
      </c>
      <c r="F77" s="133" t="s">
        <v>385</v>
      </c>
      <c r="G77" s="133"/>
      <c r="H77" s="133" t="s">
        <v>118</v>
      </c>
      <c r="I77" s="133">
        <v>183</v>
      </c>
      <c r="J77" s="133" t="s">
        <v>37</v>
      </c>
      <c r="K77" s="133" t="s">
        <v>26</v>
      </c>
      <c r="L77" s="133"/>
      <c r="M77" s="203">
        <v>45659</v>
      </c>
      <c r="N77" s="133">
        <v>1840</v>
      </c>
      <c r="O77" s="209">
        <v>1</v>
      </c>
      <c r="P77" s="203">
        <v>53161</v>
      </c>
    </row>
    <row r="78" spans="1:16">
      <c r="A78" s="199">
        <v>11</v>
      </c>
      <c r="B78" s="133" t="s">
        <v>392</v>
      </c>
      <c r="C78" s="133" t="s">
        <v>373</v>
      </c>
      <c r="D78" s="133"/>
      <c r="E78" s="133" t="s">
        <v>49</v>
      </c>
      <c r="F78" s="133" t="s">
        <v>385</v>
      </c>
      <c r="G78" s="133"/>
      <c r="H78" s="133" t="s">
        <v>118</v>
      </c>
      <c r="I78" s="133">
        <v>183</v>
      </c>
      <c r="J78" s="133" t="s">
        <v>37</v>
      </c>
      <c r="K78" s="133" t="s">
        <v>26</v>
      </c>
      <c r="L78" s="133"/>
      <c r="M78" s="203">
        <v>46042</v>
      </c>
      <c r="N78" s="133">
        <v>1699</v>
      </c>
      <c r="O78" s="209">
        <v>0.68</v>
      </c>
      <c r="P78" s="203">
        <v>45797</v>
      </c>
    </row>
    <row r="79" spans="1:16">
      <c r="A79" s="199">
        <v>12</v>
      </c>
      <c r="B79" s="133" t="s">
        <v>393</v>
      </c>
      <c r="C79" s="133" t="s">
        <v>373</v>
      </c>
      <c r="D79" s="133"/>
      <c r="E79" s="133" t="s">
        <v>49</v>
      </c>
      <c r="F79" s="133" t="s">
        <v>385</v>
      </c>
      <c r="G79" s="133"/>
      <c r="H79" s="133" t="s">
        <v>118</v>
      </c>
      <c r="I79" s="133">
        <v>175</v>
      </c>
      <c r="J79" s="133" t="s">
        <v>37</v>
      </c>
      <c r="K79" s="133" t="s">
        <v>26</v>
      </c>
      <c r="L79" s="133"/>
      <c r="M79" s="203">
        <v>43795</v>
      </c>
      <c r="N79" s="133">
        <v>1549</v>
      </c>
      <c r="O79" s="209">
        <v>0.46400000000000002</v>
      </c>
      <c r="P79" s="203">
        <v>23756</v>
      </c>
    </row>
    <row r="80" spans="1:16">
      <c r="A80" s="199">
        <v>13</v>
      </c>
      <c r="B80" s="133" t="s">
        <v>394</v>
      </c>
      <c r="C80" s="133" t="s">
        <v>373</v>
      </c>
      <c r="D80" s="133"/>
      <c r="E80" s="133" t="s">
        <v>49</v>
      </c>
      <c r="F80" s="133" t="s">
        <v>385</v>
      </c>
      <c r="G80" s="133"/>
      <c r="H80" s="133" t="s">
        <v>118</v>
      </c>
      <c r="I80" s="133">
        <v>175</v>
      </c>
      <c r="J80" s="133" t="s">
        <v>37</v>
      </c>
      <c r="K80" s="133" t="s">
        <v>26</v>
      </c>
      <c r="L80" s="133"/>
      <c r="M80" s="203">
        <v>35799</v>
      </c>
      <c r="N80" s="133">
        <v>1536</v>
      </c>
      <c r="O80" s="209">
        <v>1</v>
      </c>
      <c r="P80" s="203">
        <v>11680</v>
      </c>
    </row>
    <row r="81" spans="1:16">
      <c r="A81" s="199">
        <v>14</v>
      </c>
      <c r="B81" s="133" t="s">
        <v>395</v>
      </c>
      <c r="C81" s="133" t="s">
        <v>373</v>
      </c>
      <c r="D81" s="133"/>
      <c r="E81" s="133" t="s">
        <v>49</v>
      </c>
      <c r="F81" s="133" t="s">
        <v>385</v>
      </c>
      <c r="G81" s="133"/>
      <c r="H81" s="133" t="s">
        <v>118</v>
      </c>
      <c r="I81" s="133">
        <v>175</v>
      </c>
      <c r="J81" s="133" t="s">
        <v>37</v>
      </c>
      <c r="K81" s="133" t="s">
        <v>26</v>
      </c>
      <c r="L81" s="133"/>
      <c r="M81" s="203">
        <v>39047</v>
      </c>
      <c r="N81" s="133">
        <v>1660</v>
      </c>
      <c r="O81" s="209">
        <v>1</v>
      </c>
      <c r="P81" s="203">
        <v>33869</v>
      </c>
    </row>
    <row r="82" spans="1:16">
      <c r="A82" s="199">
        <v>15</v>
      </c>
      <c r="B82" s="133" t="s">
        <v>396</v>
      </c>
      <c r="C82" s="133" t="s">
        <v>373</v>
      </c>
      <c r="D82" s="133"/>
      <c r="E82" s="133" t="s">
        <v>49</v>
      </c>
      <c r="F82" s="133" t="s">
        <v>385</v>
      </c>
      <c r="G82" s="133"/>
      <c r="H82" s="133" t="s">
        <v>118</v>
      </c>
      <c r="I82" s="133">
        <v>158</v>
      </c>
      <c r="J82" s="133" t="s">
        <v>37</v>
      </c>
      <c r="K82" s="133" t="s">
        <v>26</v>
      </c>
      <c r="L82" s="133" t="s">
        <v>397</v>
      </c>
      <c r="M82" s="203">
        <v>7090</v>
      </c>
      <c r="N82" s="133">
        <v>72</v>
      </c>
      <c r="O82" s="209">
        <v>1</v>
      </c>
      <c r="P82" s="203">
        <v>0</v>
      </c>
    </row>
    <row r="83" spans="1:16">
      <c r="A83" s="199">
        <v>16</v>
      </c>
      <c r="B83" s="133" t="s">
        <v>398</v>
      </c>
      <c r="C83" s="133" t="s">
        <v>373</v>
      </c>
      <c r="D83" s="133"/>
      <c r="E83" s="133" t="s">
        <v>49</v>
      </c>
      <c r="F83" s="133" t="s">
        <v>385</v>
      </c>
      <c r="G83" s="133"/>
      <c r="H83" s="133" t="s">
        <v>118</v>
      </c>
      <c r="I83" s="133">
        <v>158</v>
      </c>
      <c r="J83" s="133" t="s">
        <v>37</v>
      </c>
      <c r="K83" s="133" t="s">
        <v>26</v>
      </c>
      <c r="L83" s="133"/>
      <c r="M83" s="203">
        <v>37395</v>
      </c>
      <c r="N83" s="133">
        <v>1588</v>
      </c>
      <c r="O83" s="209">
        <v>1</v>
      </c>
      <c r="P83" s="203">
        <v>20996</v>
      </c>
    </row>
    <row r="84" spans="1:16">
      <c r="A84" s="199">
        <v>17</v>
      </c>
      <c r="B84" s="133" t="s">
        <v>399</v>
      </c>
      <c r="C84" s="133" t="s">
        <v>373</v>
      </c>
      <c r="D84" s="133"/>
      <c r="E84" s="133" t="s">
        <v>400</v>
      </c>
      <c r="F84" s="133" t="s">
        <v>155</v>
      </c>
      <c r="G84" s="133"/>
      <c r="H84" s="133" t="s">
        <v>401</v>
      </c>
      <c r="I84" s="133">
        <v>175</v>
      </c>
      <c r="J84" s="133" t="s">
        <v>37</v>
      </c>
      <c r="K84" s="133" t="s">
        <v>26</v>
      </c>
      <c r="L84" s="133"/>
      <c r="M84" s="203">
        <v>41678</v>
      </c>
      <c r="N84" s="133">
        <v>1791</v>
      </c>
      <c r="O84" s="209">
        <v>1</v>
      </c>
      <c r="P84" s="203">
        <v>31276</v>
      </c>
    </row>
    <row r="85" spans="1:16">
      <c r="A85" s="199">
        <v>20</v>
      </c>
      <c r="B85" s="133" t="s">
        <v>402</v>
      </c>
      <c r="C85" s="133" t="s">
        <v>373</v>
      </c>
      <c r="D85" s="133"/>
      <c r="E85" s="133" t="s">
        <v>403</v>
      </c>
      <c r="F85" s="133" t="s">
        <v>404</v>
      </c>
      <c r="G85" s="133"/>
      <c r="H85" s="133" t="s">
        <v>401</v>
      </c>
      <c r="I85" s="133">
        <v>193</v>
      </c>
      <c r="J85" s="133" t="s">
        <v>37</v>
      </c>
      <c r="K85" s="133" t="s">
        <v>26</v>
      </c>
      <c r="L85" s="133"/>
      <c r="M85" s="203">
        <v>31030</v>
      </c>
      <c r="N85" s="133">
        <v>1261</v>
      </c>
      <c r="O85" s="209">
        <v>0.63600000000000001</v>
      </c>
      <c r="P85" s="203">
        <v>28089</v>
      </c>
    </row>
    <row r="86" spans="1:16">
      <c r="A86" s="199">
        <v>21</v>
      </c>
      <c r="B86" s="133" t="s">
        <v>405</v>
      </c>
      <c r="C86" s="133" t="s">
        <v>373</v>
      </c>
      <c r="D86" s="133"/>
      <c r="E86" s="133" t="s">
        <v>403</v>
      </c>
      <c r="F86" s="133" t="s">
        <v>406</v>
      </c>
      <c r="G86" s="133"/>
      <c r="H86" s="133" t="s">
        <v>401</v>
      </c>
      <c r="I86" s="133">
        <v>193</v>
      </c>
      <c r="J86" s="133" t="s">
        <v>37</v>
      </c>
      <c r="K86" s="133" t="s">
        <v>26</v>
      </c>
      <c r="L86" s="133"/>
      <c r="M86" s="203">
        <v>30750</v>
      </c>
      <c r="N86" s="133">
        <v>1278</v>
      </c>
      <c r="O86" s="209">
        <v>0.63600000000000001</v>
      </c>
      <c r="P86" s="203">
        <v>25733</v>
      </c>
    </row>
    <row r="87" spans="1:16">
      <c r="A87" s="199">
        <v>27</v>
      </c>
      <c r="B87" s="133" t="s">
        <v>407</v>
      </c>
      <c r="C87" s="133" t="s">
        <v>373</v>
      </c>
      <c r="D87" s="133"/>
      <c r="E87" s="133" t="s">
        <v>49</v>
      </c>
      <c r="F87" s="133" t="s">
        <v>385</v>
      </c>
      <c r="G87" s="133"/>
      <c r="H87" s="133" t="s">
        <v>118</v>
      </c>
      <c r="I87" s="133">
        <v>140</v>
      </c>
      <c r="J87" s="133" t="s">
        <v>37</v>
      </c>
      <c r="K87" s="133" t="s">
        <v>26</v>
      </c>
      <c r="L87" s="133"/>
      <c r="M87" s="203">
        <v>34445</v>
      </c>
      <c r="N87" s="133">
        <v>1706</v>
      </c>
      <c r="O87" s="209">
        <v>1</v>
      </c>
      <c r="P87" s="203">
        <v>10303</v>
      </c>
    </row>
    <row r="88" spans="1:16">
      <c r="A88" s="199">
        <v>28</v>
      </c>
      <c r="B88" s="133" t="s">
        <v>408</v>
      </c>
      <c r="C88" s="133" t="s">
        <v>373</v>
      </c>
      <c r="D88" s="133"/>
      <c r="E88" s="133" t="s">
        <v>49</v>
      </c>
      <c r="F88" s="133" t="s">
        <v>385</v>
      </c>
      <c r="G88" s="133"/>
      <c r="H88" s="133" t="s">
        <v>118</v>
      </c>
      <c r="I88" s="133">
        <v>140</v>
      </c>
      <c r="J88" s="133" t="s">
        <v>44</v>
      </c>
      <c r="K88" s="133" t="s">
        <v>26</v>
      </c>
      <c r="L88" s="133"/>
      <c r="M88" s="203">
        <v>13434</v>
      </c>
      <c r="N88" s="133">
        <v>813</v>
      </c>
      <c r="O88" s="209">
        <v>1</v>
      </c>
      <c r="P88" s="203">
        <v>696</v>
      </c>
    </row>
    <row r="89" spans="1:16">
      <c r="A89" s="199">
        <v>13</v>
      </c>
      <c r="B89" s="133" t="s">
        <v>409</v>
      </c>
      <c r="C89" s="133" t="s">
        <v>410</v>
      </c>
      <c r="D89" s="133"/>
      <c r="E89" s="133" t="s">
        <v>411</v>
      </c>
      <c r="F89" s="133" t="s">
        <v>385</v>
      </c>
      <c r="G89" s="133"/>
      <c r="H89" s="133" t="s">
        <v>118</v>
      </c>
      <c r="I89" s="133">
        <v>183</v>
      </c>
      <c r="J89" s="133" t="s">
        <v>37</v>
      </c>
      <c r="K89" s="133" t="s">
        <v>26</v>
      </c>
      <c r="L89" s="201">
        <v>44712</v>
      </c>
      <c r="M89" s="203">
        <v>20716</v>
      </c>
      <c r="N89" s="205">
        <v>710</v>
      </c>
      <c r="O89" s="209">
        <v>1</v>
      </c>
      <c r="P89" s="203">
        <v>0</v>
      </c>
    </row>
    <row r="90" spans="1:16">
      <c r="A90" s="199">
        <v>15</v>
      </c>
      <c r="B90" s="133" t="s">
        <v>412</v>
      </c>
      <c r="C90" s="133" t="s">
        <v>410</v>
      </c>
      <c r="D90" s="133"/>
      <c r="E90" s="133" t="s">
        <v>411</v>
      </c>
      <c r="F90" s="133" t="s">
        <v>385</v>
      </c>
      <c r="G90" s="133"/>
      <c r="H90" s="133" t="s">
        <v>118</v>
      </c>
      <c r="I90" s="133">
        <v>183</v>
      </c>
      <c r="J90" s="133" t="s">
        <v>37</v>
      </c>
      <c r="K90" s="133" t="s">
        <v>26</v>
      </c>
      <c r="L90" s="201" t="s">
        <v>401</v>
      </c>
      <c r="M90" s="203">
        <v>46992</v>
      </c>
      <c r="N90" s="205">
        <v>1718</v>
      </c>
      <c r="O90" s="209">
        <v>1</v>
      </c>
      <c r="P90" s="203">
        <f>80231+1657</f>
        <v>81888</v>
      </c>
    </row>
    <row r="91" spans="1:16">
      <c r="A91" s="199">
        <v>16</v>
      </c>
      <c r="B91" s="133" t="s">
        <v>413</v>
      </c>
      <c r="C91" s="133" t="s">
        <v>410</v>
      </c>
      <c r="D91" s="133"/>
      <c r="E91" s="133" t="s">
        <v>411</v>
      </c>
      <c r="F91" s="133" t="s">
        <v>385</v>
      </c>
      <c r="G91" s="133"/>
      <c r="H91" s="133" t="s">
        <v>118</v>
      </c>
      <c r="I91" s="133">
        <v>183</v>
      </c>
      <c r="J91" s="133" t="s">
        <v>37</v>
      </c>
      <c r="K91" s="133" t="s">
        <v>26</v>
      </c>
      <c r="L91" s="133"/>
      <c r="M91" s="203">
        <v>41857</v>
      </c>
      <c r="N91" s="205">
        <v>1498</v>
      </c>
      <c r="O91" s="209">
        <v>1</v>
      </c>
      <c r="P91" s="203">
        <v>79068</v>
      </c>
    </row>
    <row r="92" spans="1:16">
      <c r="A92" s="199">
        <v>17</v>
      </c>
      <c r="B92" s="133" t="s">
        <v>414</v>
      </c>
      <c r="C92" s="133" t="s">
        <v>410</v>
      </c>
      <c r="D92" s="133"/>
      <c r="E92" s="133" t="s">
        <v>411</v>
      </c>
      <c r="F92" s="133" t="s">
        <v>385</v>
      </c>
      <c r="G92" s="133"/>
      <c r="H92" s="133" t="s">
        <v>118</v>
      </c>
      <c r="I92" s="133">
        <v>183</v>
      </c>
      <c r="J92" s="133" t="s">
        <v>37</v>
      </c>
      <c r="K92" s="133" t="s">
        <v>26</v>
      </c>
      <c r="L92" s="201">
        <v>44804</v>
      </c>
      <c r="M92" s="203">
        <v>29735</v>
      </c>
      <c r="N92" s="205">
        <v>1010</v>
      </c>
      <c r="O92" s="209">
        <v>1</v>
      </c>
      <c r="P92" s="203">
        <v>0</v>
      </c>
    </row>
    <row r="93" spans="1:16">
      <c r="A93" s="199">
        <v>18</v>
      </c>
      <c r="B93" s="133" t="s">
        <v>415</v>
      </c>
      <c r="C93" s="133" t="s">
        <v>410</v>
      </c>
      <c r="D93" s="133"/>
      <c r="E93" s="133" t="s">
        <v>411</v>
      </c>
      <c r="F93" s="133" t="s">
        <v>385</v>
      </c>
      <c r="G93" s="133"/>
      <c r="H93" s="133" t="s">
        <v>118</v>
      </c>
      <c r="I93" s="133">
        <v>183</v>
      </c>
      <c r="J93" s="133" t="s">
        <v>37</v>
      </c>
      <c r="K93" s="133" t="s">
        <v>26</v>
      </c>
      <c r="L93" s="201">
        <v>44793</v>
      </c>
      <c r="M93" s="203">
        <v>19413</v>
      </c>
      <c r="N93" s="205">
        <v>111</v>
      </c>
      <c r="O93" s="209">
        <v>1</v>
      </c>
      <c r="P93" s="203">
        <v>0</v>
      </c>
    </row>
    <row r="94" spans="1:16">
      <c r="A94" s="199">
        <v>20</v>
      </c>
      <c r="B94" s="133" t="s">
        <v>416</v>
      </c>
      <c r="C94" s="133" t="s">
        <v>410</v>
      </c>
      <c r="D94" s="133"/>
      <c r="E94" s="133" t="s">
        <v>411</v>
      </c>
      <c r="F94" s="133" t="s">
        <v>385</v>
      </c>
      <c r="G94" s="133"/>
      <c r="H94" s="133" t="s">
        <v>118</v>
      </c>
      <c r="I94" s="133">
        <v>183</v>
      </c>
      <c r="J94" s="133" t="s">
        <v>37</v>
      </c>
      <c r="K94" s="133" t="s">
        <v>26</v>
      </c>
      <c r="L94" s="201">
        <v>44620</v>
      </c>
      <c r="M94" s="203">
        <v>10088</v>
      </c>
      <c r="N94" s="205">
        <v>228</v>
      </c>
      <c r="O94" s="209">
        <v>1</v>
      </c>
      <c r="P94" s="203">
        <v>0</v>
      </c>
    </row>
    <row r="95" spans="1:16">
      <c r="A95" s="199">
        <v>22</v>
      </c>
      <c r="B95" s="133" t="s">
        <v>417</v>
      </c>
      <c r="C95" s="133" t="s">
        <v>410</v>
      </c>
      <c r="D95" s="133"/>
      <c r="E95" s="133" t="s">
        <v>411</v>
      </c>
      <c r="F95" s="133" t="s">
        <v>385</v>
      </c>
      <c r="G95" s="133"/>
      <c r="H95" s="133" t="s">
        <v>118</v>
      </c>
      <c r="I95" s="133">
        <v>183</v>
      </c>
      <c r="J95" s="133" t="s">
        <v>37</v>
      </c>
      <c r="K95" s="133" t="s">
        <v>26</v>
      </c>
      <c r="L95" s="133"/>
      <c r="M95" s="203">
        <v>44125</v>
      </c>
      <c r="N95" s="205">
        <v>1597</v>
      </c>
      <c r="O95" s="209">
        <v>1</v>
      </c>
      <c r="P95" s="203">
        <v>40559</v>
      </c>
    </row>
    <row r="96" spans="1:16">
      <c r="A96" s="199">
        <v>23</v>
      </c>
      <c r="B96" s="133" t="s">
        <v>418</v>
      </c>
      <c r="C96" s="133" t="s">
        <v>410</v>
      </c>
      <c r="D96" s="133"/>
      <c r="E96" s="133" t="s">
        <v>411</v>
      </c>
      <c r="F96" s="133" t="s">
        <v>385</v>
      </c>
      <c r="G96" s="133"/>
      <c r="H96" s="133" t="s">
        <v>118</v>
      </c>
      <c r="I96" s="133">
        <v>183</v>
      </c>
      <c r="J96" s="133" t="s">
        <v>37</v>
      </c>
      <c r="K96" s="133" t="s">
        <v>26</v>
      </c>
      <c r="L96" s="133"/>
      <c r="M96" s="203">
        <v>46441</v>
      </c>
      <c r="N96" s="205">
        <v>1647</v>
      </c>
      <c r="O96" s="209">
        <v>1</v>
      </c>
      <c r="P96" s="203">
        <v>62105</v>
      </c>
    </row>
    <row r="97" spans="1:16">
      <c r="A97" s="199">
        <v>26</v>
      </c>
      <c r="B97" s="133" t="s">
        <v>419</v>
      </c>
      <c r="C97" s="133" t="s">
        <v>410</v>
      </c>
      <c r="D97" s="133"/>
      <c r="E97" s="133" t="s">
        <v>411</v>
      </c>
      <c r="F97" s="133" t="s">
        <v>385</v>
      </c>
      <c r="G97" s="133"/>
      <c r="H97" s="133" t="s">
        <v>118</v>
      </c>
      <c r="I97" s="133">
        <v>183</v>
      </c>
      <c r="J97" s="133" t="s">
        <v>37</v>
      </c>
      <c r="K97" s="133" t="s">
        <v>26</v>
      </c>
      <c r="L97" s="133"/>
      <c r="M97" s="203">
        <v>45203</v>
      </c>
      <c r="N97" s="205">
        <v>1720</v>
      </c>
      <c r="O97" s="209">
        <v>0.31</v>
      </c>
      <c r="P97" s="203">
        <v>51464</v>
      </c>
    </row>
    <row r="98" spans="1:16">
      <c r="A98" s="199">
        <v>27</v>
      </c>
      <c r="B98" s="133" t="s">
        <v>419</v>
      </c>
      <c r="C98" s="133" t="s">
        <v>410</v>
      </c>
      <c r="D98" s="133"/>
      <c r="E98" s="133" t="s">
        <v>411</v>
      </c>
      <c r="F98" s="133" t="s">
        <v>385</v>
      </c>
      <c r="G98" s="133"/>
      <c r="H98" s="133" t="s">
        <v>118</v>
      </c>
      <c r="I98" s="133">
        <v>183</v>
      </c>
      <c r="J98" s="133" t="s">
        <v>37</v>
      </c>
      <c r="K98" s="133" t="s">
        <v>26</v>
      </c>
      <c r="L98" s="133"/>
      <c r="M98" s="203">
        <v>43264</v>
      </c>
      <c r="N98" s="205">
        <v>1660</v>
      </c>
      <c r="O98" s="209">
        <v>0.5</v>
      </c>
      <c r="P98" s="203">
        <v>50739</v>
      </c>
    </row>
    <row r="99" spans="1:16">
      <c r="A99" s="199">
        <v>28</v>
      </c>
      <c r="B99" s="133" t="s">
        <v>420</v>
      </c>
      <c r="C99" s="133" t="s">
        <v>410</v>
      </c>
      <c r="D99" s="133"/>
      <c r="E99" s="133" t="s">
        <v>411</v>
      </c>
      <c r="F99" s="133" t="s">
        <v>385</v>
      </c>
      <c r="G99" s="133"/>
      <c r="H99" s="133" t="s">
        <v>118</v>
      </c>
      <c r="I99" s="133">
        <v>183</v>
      </c>
      <c r="J99" s="133" t="s">
        <v>37</v>
      </c>
      <c r="K99" s="133" t="s">
        <v>26</v>
      </c>
      <c r="L99" s="133"/>
      <c r="M99" s="203">
        <v>44342</v>
      </c>
      <c r="N99" s="205">
        <v>1699</v>
      </c>
      <c r="O99" s="209">
        <v>1</v>
      </c>
      <c r="P99" s="203">
        <v>32677</v>
      </c>
    </row>
    <row r="100" spans="1:16">
      <c r="A100" s="199">
        <v>29</v>
      </c>
      <c r="B100" s="133" t="s">
        <v>421</v>
      </c>
      <c r="C100" s="133" t="s">
        <v>410</v>
      </c>
      <c r="D100" s="133"/>
      <c r="E100" s="133" t="s">
        <v>411</v>
      </c>
      <c r="F100" s="133" t="s">
        <v>385</v>
      </c>
      <c r="G100" s="133"/>
      <c r="H100" s="133" t="s">
        <v>118</v>
      </c>
      <c r="I100" s="133">
        <v>175</v>
      </c>
      <c r="J100" s="133" t="s">
        <v>37</v>
      </c>
      <c r="K100" s="133" t="s">
        <v>26</v>
      </c>
      <c r="L100" s="133"/>
      <c r="M100" s="203">
        <v>38681</v>
      </c>
      <c r="N100" s="205">
        <v>1406</v>
      </c>
      <c r="O100" s="209">
        <v>1</v>
      </c>
      <c r="P100" s="203">
        <v>41801</v>
      </c>
    </row>
    <row r="101" spans="1:16">
      <c r="A101" s="199">
        <v>30</v>
      </c>
      <c r="B101" s="133" t="s">
        <v>421</v>
      </c>
      <c r="C101" s="133" t="s">
        <v>410</v>
      </c>
      <c r="D101" s="133"/>
      <c r="E101" s="133" t="s">
        <v>411</v>
      </c>
      <c r="F101" s="133" t="s">
        <v>385</v>
      </c>
      <c r="G101" s="133"/>
      <c r="H101" s="133" t="s">
        <v>118</v>
      </c>
      <c r="I101" s="133">
        <v>175</v>
      </c>
      <c r="J101" s="133" t="s">
        <v>37</v>
      </c>
      <c r="K101" s="133" t="s">
        <v>26</v>
      </c>
      <c r="L101" s="133"/>
      <c r="M101" s="203">
        <v>43303</v>
      </c>
      <c r="N101" s="205">
        <v>1856</v>
      </c>
      <c r="O101" s="209">
        <v>0.5</v>
      </c>
      <c r="P101" s="203">
        <v>40449</v>
      </c>
    </row>
    <row r="102" spans="1:16">
      <c r="A102" s="199">
        <v>31</v>
      </c>
      <c r="B102" s="133" t="s">
        <v>422</v>
      </c>
      <c r="C102" s="133" t="s">
        <v>410</v>
      </c>
      <c r="D102" s="133"/>
      <c r="E102" s="133" t="s">
        <v>411</v>
      </c>
      <c r="F102" s="133" t="s">
        <v>385</v>
      </c>
      <c r="G102" s="133"/>
      <c r="H102" s="133" t="s">
        <v>118</v>
      </c>
      <c r="I102" s="133">
        <v>175</v>
      </c>
      <c r="J102" s="133" t="s">
        <v>37</v>
      </c>
      <c r="K102" s="133" t="s">
        <v>26</v>
      </c>
      <c r="L102" s="133"/>
      <c r="M102" s="203">
        <v>32874</v>
      </c>
      <c r="N102" s="205">
        <v>1199</v>
      </c>
      <c r="O102" s="209">
        <v>1</v>
      </c>
      <c r="P102" s="203">
        <v>40534</v>
      </c>
    </row>
    <row r="103" spans="1:16">
      <c r="A103" s="199">
        <v>32</v>
      </c>
      <c r="B103" s="133" t="s">
        <v>422</v>
      </c>
      <c r="C103" s="133" t="s">
        <v>410</v>
      </c>
      <c r="D103" s="133"/>
      <c r="E103" s="133" t="s">
        <v>411</v>
      </c>
      <c r="F103" s="133" t="s">
        <v>385</v>
      </c>
      <c r="G103" s="133"/>
      <c r="H103" s="133" t="s">
        <v>118</v>
      </c>
      <c r="I103" s="133">
        <v>175</v>
      </c>
      <c r="J103" s="133" t="s">
        <v>37</v>
      </c>
      <c r="K103" s="133" t="s">
        <v>26</v>
      </c>
      <c r="L103" s="133"/>
      <c r="M103" s="203">
        <v>42038</v>
      </c>
      <c r="N103" s="205">
        <v>1647</v>
      </c>
      <c r="O103" s="209">
        <v>1</v>
      </c>
      <c r="P103" s="203">
        <v>41881</v>
      </c>
    </row>
    <row r="104" spans="1:16">
      <c r="A104" s="199">
        <v>34</v>
      </c>
      <c r="B104" s="133" t="s">
        <v>423</v>
      </c>
      <c r="C104" s="133" t="s">
        <v>410</v>
      </c>
      <c r="D104" s="133"/>
      <c r="E104" s="133" t="s">
        <v>424</v>
      </c>
      <c r="F104" s="133" t="s">
        <v>425</v>
      </c>
      <c r="G104" s="133"/>
      <c r="H104" s="133" t="s">
        <v>118</v>
      </c>
      <c r="I104" s="133">
        <v>175</v>
      </c>
      <c r="J104" s="133" t="s">
        <v>37</v>
      </c>
      <c r="K104" s="133" t="s">
        <v>26</v>
      </c>
      <c r="L104" s="133"/>
      <c r="M104" s="203">
        <v>42984</v>
      </c>
      <c r="N104" s="205">
        <v>1336</v>
      </c>
      <c r="O104" s="209">
        <v>1</v>
      </c>
      <c r="P104" s="203">
        <v>35386</v>
      </c>
    </row>
    <row r="105" spans="1:16">
      <c r="A105" s="199">
        <v>36</v>
      </c>
      <c r="B105" s="133" t="s">
        <v>426</v>
      </c>
      <c r="C105" s="133" t="s">
        <v>410</v>
      </c>
      <c r="D105" s="133"/>
      <c r="E105" s="133" t="s">
        <v>427</v>
      </c>
      <c r="F105" s="133" t="s">
        <v>428</v>
      </c>
      <c r="G105" s="133"/>
      <c r="H105" s="133" t="s">
        <v>118</v>
      </c>
      <c r="I105" s="133">
        <v>250</v>
      </c>
      <c r="J105" s="133" t="s">
        <v>37</v>
      </c>
      <c r="K105" s="133" t="s">
        <v>26</v>
      </c>
      <c r="L105" s="133"/>
      <c r="M105" s="203">
        <v>90150</v>
      </c>
      <c r="N105" s="205">
        <v>1803</v>
      </c>
      <c r="O105" s="209">
        <v>1</v>
      </c>
      <c r="P105" s="203">
        <v>67549</v>
      </c>
    </row>
    <row r="106" spans="1:16">
      <c r="A106" s="199">
        <v>41</v>
      </c>
      <c r="B106" s="133" t="s">
        <v>429</v>
      </c>
      <c r="C106" s="133" t="s">
        <v>410</v>
      </c>
      <c r="D106" s="133"/>
      <c r="E106" s="133" t="s">
        <v>411</v>
      </c>
      <c r="F106" s="133" t="s">
        <v>385</v>
      </c>
      <c r="G106" s="133"/>
      <c r="H106" s="133" t="s">
        <v>118</v>
      </c>
      <c r="I106" s="133">
        <v>183</v>
      </c>
      <c r="J106" s="133" t="s">
        <v>37</v>
      </c>
      <c r="K106" s="133" t="s">
        <v>26</v>
      </c>
      <c r="L106" s="133"/>
      <c r="M106" s="203">
        <v>39189</v>
      </c>
      <c r="N106" s="205">
        <v>1433</v>
      </c>
      <c r="O106" s="209">
        <v>1</v>
      </c>
      <c r="P106" s="203">
        <v>20148</v>
      </c>
    </row>
    <row r="107" spans="1:16">
      <c r="A107" s="199">
        <v>42</v>
      </c>
      <c r="B107" s="133" t="s">
        <v>429</v>
      </c>
      <c r="C107" s="133" t="s">
        <v>410</v>
      </c>
      <c r="D107" s="133"/>
      <c r="E107" s="133" t="s">
        <v>411</v>
      </c>
      <c r="F107" s="133" t="s">
        <v>385</v>
      </c>
      <c r="G107" s="133"/>
      <c r="H107" s="133" t="s">
        <v>118</v>
      </c>
      <c r="I107" s="133">
        <v>183</v>
      </c>
      <c r="J107" s="133" t="s">
        <v>37</v>
      </c>
      <c r="K107" s="133" t="s">
        <v>26</v>
      </c>
      <c r="L107" s="133"/>
      <c r="M107" s="203">
        <v>44312</v>
      </c>
      <c r="N107" s="205">
        <v>1705</v>
      </c>
      <c r="O107" s="209">
        <v>1</v>
      </c>
      <c r="P107" s="203">
        <v>49284</v>
      </c>
    </row>
    <row r="108" spans="1:16">
      <c r="A108" s="199">
        <v>43</v>
      </c>
      <c r="B108" s="133" t="s">
        <v>430</v>
      </c>
      <c r="C108" s="133" t="s">
        <v>410</v>
      </c>
      <c r="D108" s="133"/>
      <c r="E108" s="133" t="s">
        <v>411</v>
      </c>
      <c r="F108" s="133" t="s">
        <v>385</v>
      </c>
      <c r="G108" s="133"/>
      <c r="H108" s="133" t="s">
        <v>118</v>
      </c>
      <c r="I108" s="133">
        <v>183</v>
      </c>
      <c r="J108" s="133" t="s">
        <v>37</v>
      </c>
      <c r="K108" s="133" t="s">
        <v>26</v>
      </c>
      <c r="L108" s="133"/>
      <c r="M108" s="203">
        <v>44202</v>
      </c>
      <c r="N108" s="205">
        <v>1797</v>
      </c>
      <c r="O108" s="209">
        <v>1</v>
      </c>
      <c r="P108" s="203">
        <v>48421</v>
      </c>
    </row>
    <row r="109" spans="1:16">
      <c r="A109" s="199">
        <v>45</v>
      </c>
      <c r="B109" s="133" t="s">
        <v>431</v>
      </c>
      <c r="C109" s="133" t="s">
        <v>410</v>
      </c>
      <c r="D109" s="133"/>
      <c r="E109" s="133" t="s">
        <v>411</v>
      </c>
      <c r="F109" s="133" t="s">
        <v>385</v>
      </c>
      <c r="G109" s="133"/>
      <c r="H109" s="133" t="s">
        <v>118</v>
      </c>
      <c r="I109" s="133">
        <v>175</v>
      </c>
      <c r="J109" s="133" t="s">
        <v>37</v>
      </c>
      <c r="K109" s="133" t="s">
        <v>26</v>
      </c>
      <c r="L109" s="133"/>
      <c r="M109" s="203">
        <v>42454</v>
      </c>
      <c r="N109" s="205">
        <v>1817</v>
      </c>
      <c r="O109" s="209">
        <v>1</v>
      </c>
      <c r="P109" s="203">
        <v>42200</v>
      </c>
    </row>
    <row r="110" spans="1:16">
      <c r="A110" s="199">
        <v>46</v>
      </c>
      <c r="B110" s="133" t="s">
        <v>432</v>
      </c>
      <c r="C110" s="133" t="s">
        <v>410</v>
      </c>
      <c r="D110" s="133"/>
      <c r="E110" s="133" t="s">
        <v>411</v>
      </c>
      <c r="F110" s="133" t="s">
        <v>385</v>
      </c>
      <c r="G110" s="133"/>
      <c r="H110" s="133" t="s">
        <v>118</v>
      </c>
      <c r="I110" s="133">
        <v>175</v>
      </c>
      <c r="J110" s="133" t="s">
        <v>37</v>
      </c>
      <c r="K110" s="133" t="s">
        <v>26</v>
      </c>
      <c r="L110" s="133"/>
      <c r="M110" s="203">
        <v>41986</v>
      </c>
      <c r="N110" s="205">
        <v>1920</v>
      </c>
      <c r="O110" s="209">
        <v>0.5</v>
      </c>
      <c r="P110" s="203">
        <v>41899</v>
      </c>
    </row>
    <row r="111" spans="1:16">
      <c r="A111" s="199">
        <v>47</v>
      </c>
      <c r="B111" s="133" t="s">
        <v>433</v>
      </c>
      <c r="C111" s="133" t="s">
        <v>410</v>
      </c>
      <c r="D111" s="133"/>
      <c r="E111" s="133" t="s">
        <v>411</v>
      </c>
      <c r="F111" s="133" t="s">
        <v>385</v>
      </c>
      <c r="G111" s="133"/>
      <c r="H111" s="133" t="s">
        <v>118</v>
      </c>
      <c r="I111" s="133">
        <v>175</v>
      </c>
      <c r="J111" s="133" t="s">
        <v>37</v>
      </c>
      <c r="K111" s="133" t="s">
        <v>26</v>
      </c>
      <c r="L111" s="133"/>
      <c r="M111" s="203">
        <v>43770</v>
      </c>
      <c r="N111" s="205">
        <v>1939</v>
      </c>
      <c r="O111" s="209">
        <v>1</v>
      </c>
      <c r="P111" s="203">
        <v>37316</v>
      </c>
    </row>
    <row r="112" spans="1:16">
      <c r="A112" s="199">
        <v>48</v>
      </c>
      <c r="B112" s="133" t="s">
        <v>434</v>
      </c>
      <c r="C112" s="133" t="s">
        <v>410</v>
      </c>
      <c r="D112" s="133"/>
      <c r="E112" s="133" t="s">
        <v>411</v>
      </c>
      <c r="F112" s="133" t="s">
        <v>385</v>
      </c>
      <c r="G112" s="133"/>
      <c r="H112" s="133" t="s">
        <v>118</v>
      </c>
      <c r="I112" s="133">
        <v>175</v>
      </c>
      <c r="J112" s="133" t="s">
        <v>37</v>
      </c>
      <c r="K112" s="133" t="s">
        <v>26</v>
      </c>
      <c r="L112" s="133"/>
      <c r="M112" s="203">
        <v>40150</v>
      </c>
      <c r="N112" s="205">
        <v>1790</v>
      </c>
      <c r="O112" s="209">
        <v>1</v>
      </c>
      <c r="P112" s="203">
        <v>32371</v>
      </c>
    </row>
    <row r="113" spans="1:16">
      <c r="A113" s="199">
        <v>52</v>
      </c>
      <c r="B113" s="133" t="s">
        <v>435</v>
      </c>
      <c r="C113" s="133" t="s">
        <v>410</v>
      </c>
      <c r="D113" s="133"/>
      <c r="E113" s="133" t="s">
        <v>411</v>
      </c>
      <c r="F113" s="133" t="s">
        <v>385</v>
      </c>
      <c r="G113" s="133"/>
      <c r="H113" s="133" t="s">
        <v>118</v>
      </c>
      <c r="I113" s="133">
        <v>158</v>
      </c>
      <c r="J113" s="133" t="s">
        <v>37</v>
      </c>
      <c r="K113" s="133" t="s">
        <v>26</v>
      </c>
      <c r="L113" s="133"/>
      <c r="M113" s="203">
        <v>37755</v>
      </c>
      <c r="N113" s="205">
        <v>1595</v>
      </c>
      <c r="O113" s="209">
        <v>1</v>
      </c>
      <c r="P113" s="203">
        <v>27001</v>
      </c>
    </row>
    <row r="114" spans="1:16">
      <c r="A114" s="199">
        <v>55</v>
      </c>
      <c r="B114" s="133" t="s">
        <v>436</v>
      </c>
      <c r="C114" s="133" t="s">
        <v>410</v>
      </c>
      <c r="D114" s="133"/>
      <c r="E114" s="133" t="s">
        <v>411</v>
      </c>
      <c r="F114" s="133" t="s">
        <v>385</v>
      </c>
      <c r="G114" s="133"/>
      <c r="H114" s="133" t="s">
        <v>118</v>
      </c>
      <c r="I114" s="133">
        <v>158</v>
      </c>
      <c r="J114" s="133" t="s">
        <v>37</v>
      </c>
      <c r="K114" s="133" t="s">
        <v>26</v>
      </c>
      <c r="L114" s="133"/>
      <c r="M114" s="203">
        <v>39397</v>
      </c>
      <c r="N114" s="205">
        <v>1669</v>
      </c>
      <c r="O114" s="209">
        <v>1</v>
      </c>
      <c r="P114" s="203">
        <v>14877</v>
      </c>
    </row>
    <row r="115" spans="1:16">
      <c r="A115" s="199">
        <v>63</v>
      </c>
      <c r="B115" s="133" t="s">
        <v>437</v>
      </c>
      <c r="C115" s="133" t="s">
        <v>410</v>
      </c>
      <c r="D115" s="133"/>
      <c r="E115" s="133" t="s">
        <v>158</v>
      </c>
      <c r="F115" s="133" t="s">
        <v>154</v>
      </c>
      <c r="G115" s="133"/>
      <c r="H115" s="133" t="s">
        <v>118</v>
      </c>
      <c r="I115" s="133">
        <v>160</v>
      </c>
      <c r="J115" s="133" t="s">
        <v>37</v>
      </c>
      <c r="K115" s="133" t="s">
        <v>26</v>
      </c>
      <c r="L115" s="133"/>
      <c r="M115" s="203">
        <v>36829</v>
      </c>
      <c r="N115" s="205">
        <v>1770</v>
      </c>
      <c r="O115" s="209">
        <v>1</v>
      </c>
      <c r="P115" s="203">
        <v>12646</v>
      </c>
    </row>
    <row r="116" spans="1:16">
      <c r="A116" s="199">
        <v>67</v>
      </c>
      <c r="B116" s="133" t="s">
        <v>438</v>
      </c>
      <c r="C116" s="133" t="s">
        <v>410</v>
      </c>
      <c r="D116" s="133"/>
      <c r="E116" s="133" t="s">
        <v>424</v>
      </c>
      <c r="F116" s="133" t="s">
        <v>425</v>
      </c>
      <c r="G116" s="133"/>
      <c r="H116" s="133" t="s">
        <v>118</v>
      </c>
      <c r="I116" s="133">
        <v>140</v>
      </c>
      <c r="J116" s="133" t="s">
        <v>37</v>
      </c>
      <c r="K116" s="133" t="s">
        <v>26</v>
      </c>
      <c r="L116" s="133"/>
      <c r="M116" s="203">
        <v>32978</v>
      </c>
      <c r="N116" s="205">
        <v>1770</v>
      </c>
      <c r="O116" s="209">
        <v>1</v>
      </c>
      <c r="P116" s="203">
        <v>11050</v>
      </c>
    </row>
    <row r="117" spans="1:16">
      <c r="A117" s="199">
        <v>68</v>
      </c>
      <c r="B117" s="133" t="s">
        <v>439</v>
      </c>
      <c r="C117" s="133" t="s">
        <v>410</v>
      </c>
      <c r="D117" s="133"/>
      <c r="E117" s="133" t="s">
        <v>411</v>
      </c>
      <c r="F117" s="133" t="s">
        <v>385</v>
      </c>
      <c r="G117" s="133"/>
      <c r="H117" s="133" t="s">
        <v>118</v>
      </c>
      <c r="I117" s="133">
        <v>140</v>
      </c>
      <c r="J117" s="133" t="s">
        <v>37</v>
      </c>
      <c r="K117" s="133" t="s">
        <v>440</v>
      </c>
      <c r="L117" s="133"/>
      <c r="M117" s="203">
        <v>23340</v>
      </c>
      <c r="N117" s="205">
        <v>931</v>
      </c>
      <c r="O117" s="209">
        <v>0.3</v>
      </c>
      <c r="P117" s="203">
        <v>9019</v>
      </c>
    </row>
    <row r="118" spans="1:16">
      <c r="A118" s="199">
        <v>71</v>
      </c>
      <c r="B118" s="133" t="s">
        <v>441</v>
      </c>
      <c r="C118" s="133" t="s">
        <v>410</v>
      </c>
      <c r="D118" s="133"/>
      <c r="E118" s="133" t="s">
        <v>411</v>
      </c>
      <c r="F118" s="133" t="s">
        <v>385</v>
      </c>
      <c r="G118" s="133"/>
      <c r="H118" s="133" t="s">
        <v>118</v>
      </c>
      <c r="I118" s="133">
        <v>140</v>
      </c>
      <c r="J118" s="133" t="s">
        <v>37</v>
      </c>
      <c r="K118" s="133" t="s">
        <v>26</v>
      </c>
      <c r="L118" s="133"/>
      <c r="M118" s="203">
        <v>32172</v>
      </c>
      <c r="N118" s="205">
        <v>1795</v>
      </c>
      <c r="O118" s="209">
        <v>1</v>
      </c>
      <c r="P118" s="203">
        <v>5530</v>
      </c>
    </row>
    <row r="119" spans="1:16">
      <c r="A119" s="199">
        <v>72</v>
      </c>
      <c r="B119" s="133" t="s">
        <v>442</v>
      </c>
      <c r="C119" s="133" t="s">
        <v>410</v>
      </c>
      <c r="D119" s="133"/>
      <c r="E119" s="133" t="s">
        <v>443</v>
      </c>
      <c r="F119" s="133" t="s">
        <v>444</v>
      </c>
      <c r="G119" s="133"/>
      <c r="H119" s="133" t="s">
        <v>401</v>
      </c>
      <c r="I119" s="133">
        <v>129</v>
      </c>
      <c r="J119" s="133" t="s">
        <v>37</v>
      </c>
      <c r="K119" s="133" t="s">
        <v>26</v>
      </c>
      <c r="L119" s="133"/>
      <c r="M119" s="203">
        <v>39407</v>
      </c>
      <c r="N119" s="205">
        <v>1654</v>
      </c>
      <c r="O119" s="209">
        <v>1</v>
      </c>
      <c r="P119" s="203">
        <v>84220</v>
      </c>
    </row>
    <row r="120" spans="1:16">
      <c r="A120" s="199">
        <v>76</v>
      </c>
      <c r="B120" s="133" t="s">
        <v>445</v>
      </c>
      <c r="C120" s="133" t="s">
        <v>410</v>
      </c>
      <c r="D120" s="133"/>
      <c r="E120" s="133" t="s">
        <v>411</v>
      </c>
      <c r="F120" s="133" t="s">
        <v>385</v>
      </c>
      <c r="G120" s="133"/>
      <c r="H120" s="133" t="s">
        <v>118</v>
      </c>
      <c r="I120" s="133">
        <v>183</v>
      </c>
      <c r="J120" s="133" t="s">
        <v>37</v>
      </c>
      <c r="K120" s="133" t="s">
        <v>26</v>
      </c>
      <c r="L120" s="133"/>
      <c r="M120" s="203">
        <v>43824</v>
      </c>
      <c r="N120" s="205">
        <v>1796</v>
      </c>
      <c r="O120" s="209">
        <v>1</v>
      </c>
      <c r="P120" s="203">
        <v>45449</v>
      </c>
    </row>
    <row r="121" spans="1:16">
      <c r="A121" s="199">
        <v>77</v>
      </c>
      <c r="B121" s="133" t="s">
        <v>446</v>
      </c>
      <c r="C121" s="133" t="s">
        <v>410</v>
      </c>
      <c r="D121" s="133"/>
      <c r="E121" s="133" t="s">
        <v>411</v>
      </c>
      <c r="F121" s="133" t="s">
        <v>385</v>
      </c>
      <c r="G121" s="133"/>
      <c r="H121" s="133" t="s">
        <v>118</v>
      </c>
      <c r="I121" s="133">
        <v>158</v>
      </c>
      <c r="J121" s="133" t="s">
        <v>37</v>
      </c>
      <c r="K121" s="133" t="s">
        <v>26</v>
      </c>
      <c r="L121" s="133"/>
      <c r="M121" s="203">
        <v>37944</v>
      </c>
      <c r="N121" s="205">
        <v>1705</v>
      </c>
      <c r="O121" s="209">
        <v>1</v>
      </c>
      <c r="P121" s="203">
        <v>26735</v>
      </c>
    </row>
    <row r="122" spans="1:16">
      <c r="A122" s="199">
        <v>78</v>
      </c>
      <c r="B122" s="133" t="s">
        <v>447</v>
      </c>
      <c r="C122" s="133" t="s">
        <v>410</v>
      </c>
      <c r="D122" s="133"/>
      <c r="E122" s="133" t="s">
        <v>411</v>
      </c>
      <c r="F122" s="133" t="s">
        <v>385</v>
      </c>
      <c r="G122" s="133"/>
      <c r="H122" s="133" t="s">
        <v>118</v>
      </c>
      <c r="I122" s="133">
        <v>140</v>
      </c>
      <c r="J122" s="133" t="s">
        <v>37</v>
      </c>
      <c r="K122" s="133" t="s">
        <v>26</v>
      </c>
      <c r="L122" s="133"/>
      <c r="M122" s="203">
        <v>36492</v>
      </c>
      <c r="N122" s="205">
        <v>1602</v>
      </c>
      <c r="O122" s="209">
        <v>1</v>
      </c>
      <c r="P122" s="203">
        <v>15810</v>
      </c>
    </row>
    <row r="123" spans="1:16">
      <c r="A123" s="199">
        <v>79</v>
      </c>
      <c r="B123" s="133" t="s">
        <v>448</v>
      </c>
      <c r="C123" s="133" t="s">
        <v>410</v>
      </c>
      <c r="D123" s="133"/>
      <c r="E123" s="133" t="s">
        <v>411</v>
      </c>
      <c r="F123" s="133" t="s">
        <v>385</v>
      </c>
      <c r="G123" s="133"/>
      <c r="H123" s="133" t="s">
        <v>118</v>
      </c>
      <c r="I123" s="133">
        <v>158</v>
      </c>
      <c r="J123" s="133" t="s">
        <v>37</v>
      </c>
      <c r="K123" s="133" t="s">
        <v>26</v>
      </c>
      <c r="L123" s="133"/>
      <c r="M123" s="203">
        <v>36188</v>
      </c>
      <c r="N123" s="205">
        <v>1733</v>
      </c>
      <c r="O123" s="209">
        <v>1</v>
      </c>
      <c r="P123" s="203">
        <v>16470</v>
      </c>
    </row>
    <row r="124" spans="1:16">
      <c r="A124" s="199">
        <v>80</v>
      </c>
      <c r="B124" s="133" t="s">
        <v>449</v>
      </c>
      <c r="C124" s="133" t="s">
        <v>410</v>
      </c>
      <c r="D124" s="133"/>
      <c r="E124" s="133" t="s">
        <v>411</v>
      </c>
      <c r="F124" s="133" t="s">
        <v>385</v>
      </c>
      <c r="G124" s="133"/>
      <c r="H124" s="133" t="s">
        <v>118</v>
      </c>
      <c r="I124" s="133">
        <v>140</v>
      </c>
      <c r="J124" s="133" t="s">
        <v>37</v>
      </c>
      <c r="K124" s="133" t="s">
        <v>26</v>
      </c>
      <c r="L124" s="133"/>
      <c r="M124" s="203">
        <v>34595</v>
      </c>
      <c r="N124" s="205">
        <v>1653</v>
      </c>
      <c r="O124" s="209">
        <v>1</v>
      </c>
      <c r="P124" s="203">
        <v>13448</v>
      </c>
    </row>
    <row r="125" spans="1:16">
      <c r="A125" s="199">
        <v>81</v>
      </c>
      <c r="B125" s="133" t="s">
        <v>450</v>
      </c>
      <c r="C125" s="133" t="s">
        <v>410</v>
      </c>
      <c r="D125" s="133"/>
      <c r="E125" s="133" t="s">
        <v>411</v>
      </c>
      <c r="F125" s="133" t="s">
        <v>385</v>
      </c>
      <c r="G125" s="133"/>
      <c r="H125" s="133" t="s">
        <v>118</v>
      </c>
      <c r="I125" s="133">
        <v>140</v>
      </c>
      <c r="J125" s="133" t="s">
        <v>37</v>
      </c>
      <c r="K125" s="133" t="s">
        <v>26</v>
      </c>
      <c r="L125" s="133"/>
      <c r="M125" s="203">
        <v>35821</v>
      </c>
      <c r="N125" s="205">
        <v>1796</v>
      </c>
      <c r="O125" s="209">
        <v>0.31</v>
      </c>
      <c r="P125" s="203">
        <v>8056</v>
      </c>
    </row>
    <row r="126" spans="1:16">
      <c r="A126" s="199">
        <v>82</v>
      </c>
      <c r="B126" s="133" t="s">
        <v>451</v>
      </c>
      <c r="C126" s="133" t="s">
        <v>410</v>
      </c>
      <c r="D126" s="133"/>
      <c r="E126" s="133" t="s">
        <v>411</v>
      </c>
      <c r="F126" s="133" t="s">
        <v>385</v>
      </c>
      <c r="G126" s="133"/>
      <c r="H126" s="133" t="s">
        <v>118</v>
      </c>
      <c r="I126" s="133">
        <v>140</v>
      </c>
      <c r="J126" s="133" t="s">
        <v>37</v>
      </c>
      <c r="K126" s="133" t="s">
        <v>26</v>
      </c>
      <c r="L126" s="133"/>
      <c r="M126" s="203">
        <v>41395</v>
      </c>
      <c r="N126" s="205">
        <v>1793</v>
      </c>
      <c r="O126" s="209">
        <v>1</v>
      </c>
      <c r="P126" s="203">
        <v>7781</v>
      </c>
    </row>
    <row r="127" spans="1:16">
      <c r="A127" s="199">
        <v>83</v>
      </c>
      <c r="B127" s="133" t="s">
        <v>452</v>
      </c>
      <c r="C127" s="133" t="s">
        <v>410</v>
      </c>
      <c r="D127" s="133"/>
      <c r="E127" s="133" t="s">
        <v>411</v>
      </c>
      <c r="F127" s="133" t="s">
        <v>385</v>
      </c>
      <c r="G127" s="133"/>
      <c r="H127" s="133" t="s">
        <v>118</v>
      </c>
      <c r="I127" s="133">
        <v>140</v>
      </c>
      <c r="J127" s="133" t="s">
        <v>37</v>
      </c>
      <c r="K127" s="133" t="s">
        <v>453</v>
      </c>
      <c r="L127" s="133"/>
      <c r="M127" s="203">
        <v>19550</v>
      </c>
      <c r="N127" s="205">
        <v>846</v>
      </c>
      <c r="O127" s="209">
        <v>1</v>
      </c>
      <c r="P127" s="203">
        <v>3629</v>
      </c>
    </row>
    <row r="128" spans="1:16">
      <c r="A128" s="199">
        <v>84</v>
      </c>
      <c r="B128" s="133" t="s">
        <v>454</v>
      </c>
      <c r="C128" s="133" t="s">
        <v>410</v>
      </c>
      <c r="D128" s="133"/>
      <c r="E128" s="133" t="s">
        <v>455</v>
      </c>
      <c r="F128" s="133" t="s">
        <v>155</v>
      </c>
      <c r="G128" s="133"/>
      <c r="H128" s="133" t="s">
        <v>401</v>
      </c>
      <c r="I128" s="133">
        <v>140</v>
      </c>
      <c r="J128" s="133" t="s">
        <v>37</v>
      </c>
      <c r="K128" s="133" t="s">
        <v>26</v>
      </c>
      <c r="L128" s="133"/>
      <c r="M128" s="203">
        <v>28801</v>
      </c>
      <c r="N128" s="205">
        <v>1881</v>
      </c>
      <c r="O128" s="209">
        <v>1</v>
      </c>
      <c r="P128" s="203">
        <v>6301</v>
      </c>
    </row>
    <row r="129" spans="1:16">
      <c r="A129" s="199">
        <v>90</v>
      </c>
      <c r="B129" s="133" t="s">
        <v>456</v>
      </c>
      <c r="C129" s="133" t="s">
        <v>410</v>
      </c>
      <c r="D129" s="133"/>
      <c r="E129" s="133" t="s">
        <v>424</v>
      </c>
      <c r="F129" s="133" t="s">
        <v>425</v>
      </c>
      <c r="G129" s="133"/>
      <c r="H129" s="133" t="s">
        <v>118</v>
      </c>
      <c r="I129" s="133">
        <v>140</v>
      </c>
      <c r="J129" s="133" t="s">
        <v>37</v>
      </c>
      <c r="K129" s="133" t="s">
        <v>26</v>
      </c>
      <c r="L129" s="133"/>
      <c r="M129" s="203">
        <v>31810</v>
      </c>
      <c r="N129" s="205">
        <v>1582</v>
      </c>
      <c r="O129" s="209">
        <v>1</v>
      </c>
      <c r="P129" s="203">
        <v>5612</v>
      </c>
    </row>
    <row r="130" spans="1:16">
      <c r="A130" s="199">
        <v>91</v>
      </c>
      <c r="B130" s="133" t="s">
        <v>457</v>
      </c>
      <c r="C130" s="133" t="s">
        <v>410</v>
      </c>
      <c r="D130" s="133"/>
      <c r="E130" s="133" t="s">
        <v>411</v>
      </c>
      <c r="F130" s="133" t="s">
        <v>385</v>
      </c>
      <c r="G130" s="133"/>
      <c r="H130" s="133" t="s">
        <v>118</v>
      </c>
      <c r="I130" s="133">
        <v>140</v>
      </c>
      <c r="J130" s="133" t="s">
        <v>37</v>
      </c>
      <c r="K130" s="133" t="s">
        <v>26</v>
      </c>
      <c r="L130" s="133"/>
      <c r="M130" s="203">
        <v>20000</v>
      </c>
      <c r="N130" s="205">
        <v>453</v>
      </c>
      <c r="O130" s="209">
        <v>1</v>
      </c>
      <c r="P130" s="203">
        <v>3834</v>
      </c>
    </row>
    <row r="131" spans="1:16">
      <c r="A131" s="199">
        <v>92</v>
      </c>
      <c r="B131" s="133" t="s">
        <v>458</v>
      </c>
      <c r="C131" s="133" t="s">
        <v>410</v>
      </c>
      <c r="D131" s="133"/>
      <c r="E131" s="133" t="s">
        <v>411</v>
      </c>
      <c r="F131" s="133" t="s">
        <v>385</v>
      </c>
      <c r="G131" s="133"/>
      <c r="H131" s="133" t="s">
        <v>118</v>
      </c>
      <c r="I131" s="133">
        <v>140</v>
      </c>
      <c r="J131" s="133" t="s">
        <v>37</v>
      </c>
      <c r="K131" s="133" t="s">
        <v>453</v>
      </c>
      <c r="L131" s="133"/>
      <c r="M131" s="203">
        <v>11487</v>
      </c>
      <c r="N131" s="205">
        <v>640</v>
      </c>
      <c r="O131" s="209">
        <v>1</v>
      </c>
      <c r="P131" s="203">
        <v>1795</v>
      </c>
    </row>
    <row r="132" spans="1:16">
      <c r="A132" s="199">
        <v>102</v>
      </c>
      <c r="B132" s="133" t="s">
        <v>459</v>
      </c>
      <c r="C132" s="133" t="s">
        <v>410</v>
      </c>
      <c r="D132" s="133"/>
      <c r="E132" s="133" t="s">
        <v>411</v>
      </c>
      <c r="F132" s="133" t="s">
        <v>385</v>
      </c>
      <c r="G132" s="133"/>
      <c r="H132" s="133" t="s">
        <v>118</v>
      </c>
      <c r="I132" s="133">
        <v>140</v>
      </c>
      <c r="J132" s="133" t="s">
        <v>44</v>
      </c>
      <c r="K132" s="133" t="s">
        <v>460</v>
      </c>
      <c r="L132" s="201">
        <v>44620</v>
      </c>
      <c r="M132" s="203">
        <v>2482</v>
      </c>
      <c r="N132" s="205">
        <v>83</v>
      </c>
      <c r="O132" s="209">
        <v>0.5</v>
      </c>
      <c r="P132" s="203">
        <v>0</v>
      </c>
    </row>
    <row r="133" spans="1:16">
      <c r="A133" s="199">
        <v>104</v>
      </c>
      <c r="B133" s="133" t="s">
        <v>461</v>
      </c>
      <c r="C133" s="133" t="s">
        <v>410</v>
      </c>
      <c r="D133" s="133"/>
      <c r="E133" s="133" t="s">
        <v>411</v>
      </c>
      <c r="F133" s="133" t="s">
        <v>385</v>
      </c>
      <c r="G133" s="133"/>
      <c r="H133" s="133" t="s">
        <v>118</v>
      </c>
      <c r="I133" s="133">
        <v>140</v>
      </c>
      <c r="J133" s="133" t="s">
        <v>37</v>
      </c>
      <c r="K133" s="133" t="s">
        <v>460</v>
      </c>
      <c r="L133" s="133"/>
      <c r="M133" s="203">
        <v>25101</v>
      </c>
      <c r="N133" s="205">
        <v>915</v>
      </c>
      <c r="O133" s="209">
        <v>1</v>
      </c>
      <c r="P133" s="203">
        <v>1491</v>
      </c>
    </row>
    <row r="134" spans="1:16">
      <c r="A134" s="199">
        <v>106</v>
      </c>
      <c r="B134" s="133" t="s">
        <v>462</v>
      </c>
      <c r="C134" s="133" t="s">
        <v>410</v>
      </c>
      <c r="D134" s="133"/>
      <c r="E134" s="133" t="s">
        <v>411</v>
      </c>
      <c r="F134" s="133" t="s">
        <v>385</v>
      </c>
      <c r="G134" s="133"/>
      <c r="H134" s="133" t="s">
        <v>118</v>
      </c>
      <c r="I134" s="133">
        <v>140</v>
      </c>
      <c r="J134" s="133" t="s">
        <v>37</v>
      </c>
      <c r="K134" s="133" t="s">
        <v>460</v>
      </c>
      <c r="L134" s="133"/>
      <c r="M134" s="203">
        <v>22482</v>
      </c>
      <c r="N134" s="205">
        <v>933</v>
      </c>
      <c r="O134" s="209">
        <v>1</v>
      </c>
      <c r="P134" s="203">
        <v>1282</v>
      </c>
    </row>
    <row r="135" spans="1:16">
      <c r="A135" s="199">
        <v>107</v>
      </c>
      <c r="B135" s="133" t="s">
        <v>463</v>
      </c>
      <c r="C135" s="133" t="s">
        <v>410</v>
      </c>
      <c r="D135" s="133"/>
      <c r="E135" s="133" t="s">
        <v>411</v>
      </c>
      <c r="F135" s="133" t="s">
        <v>385</v>
      </c>
      <c r="G135" s="133"/>
      <c r="H135" s="133" t="s">
        <v>118</v>
      </c>
      <c r="I135" s="133">
        <v>140</v>
      </c>
      <c r="J135" s="133" t="s">
        <v>44</v>
      </c>
      <c r="K135" s="133" t="s">
        <v>460</v>
      </c>
      <c r="L135" s="201">
        <v>44616</v>
      </c>
      <c r="M135" s="203">
        <v>2349</v>
      </c>
      <c r="N135" s="205">
        <v>114</v>
      </c>
      <c r="O135" s="209">
        <v>1</v>
      </c>
      <c r="P135" s="203">
        <v>0</v>
      </c>
    </row>
    <row r="136" spans="1:16">
      <c r="A136" s="199">
        <v>111</v>
      </c>
      <c r="B136" s="133" t="s">
        <v>464</v>
      </c>
      <c r="C136" s="133" t="s">
        <v>410</v>
      </c>
      <c r="D136" s="133"/>
      <c r="E136" s="133" t="s">
        <v>411</v>
      </c>
      <c r="F136" s="133" t="s">
        <v>385</v>
      </c>
      <c r="G136" s="133"/>
      <c r="H136" s="133" t="s">
        <v>118</v>
      </c>
      <c r="I136" s="133">
        <v>140</v>
      </c>
      <c r="J136" s="133" t="s">
        <v>37</v>
      </c>
      <c r="K136" s="133" t="s">
        <v>460</v>
      </c>
      <c r="L136" s="133"/>
      <c r="M136" s="203">
        <v>23225</v>
      </c>
      <c r="N136" s="205">
        <v>1246</v>
      </c>
      <c r="O136" s="209">
        <v>1</v>
      </c>
      <c r="P136" s="203">
        <v>764</v>
      </c>
    </row>
    <row r="137" spans="1:16">
      <c r="A137" s="199">
        <v>109</v>
      </c>
      <c r="B137" s="133" t="s">
        <v>465</v>
      </c>
      <c r="C137" s="133" t="s">
        <v>410</v>
      </c>
      <c r="D137" s="133"/>
      <c r="E137" s="133" t="s">
        <v>411</v>
      </c>
      <c r="F137" s="133" t="s">
        <v>385</v>
      </c>
      <c r="G137" s="133"/>
      <c r="H137" s="133" t="s">
        <v>118</v>
      </c>
      <c r="I137" s="133">
        <v>140</v>
      </c>
      <c r="J137" s="133" t="s">
        <v>44</v>
      </c>
      <c r="K137" s="133" t="s">
        <v>460</v>
      </c>
      <c r="L137" s="133"/>
      <c r="M137" s="203">
        <v>19495</v>
      </c>
      <c r="N137" s="205">
        <v>797</v>
      </c>
      <c r="O137" s="209">
        <v>1</v>
      </c>
      <c r="P137" s="203">
        <v>941</v>
      </c>
    </row>
    <row r="138" spans="1:16">
      <c r="A138" s="199">
        <v>110</v>
      </c>
      <c r="B138" s="133" t="s">
        <v>466</v>
      </c>
      <c r="C138" s="133" t="s">
        <v>410</v>
      </c>
      <c r="D138" s="133"/>
      <c r="E138" s="133" t="s">
        <v>411</v>
      </c>
      <c r="F138" s="133" t="s">
        <v>385</v>
      </c>
      <c r="G138" s="133"/>
      <c r="H138" s="133" t="s">
        <v>118</v>
      </c>
      <c r="I138" s="133">
        <v>140</v>
      </c>
      <c r="J138" s="133" t="s">
        <v>44</v>
      </c>
      <c r="K138" s="133" t="s">
        <v>460</v>
      </c>
      <c r="L138" s="133"/>
      <c r="M138" s="203">
        <v>21996</v>
      </c>
      <c r="N138" s="205">
        <v>833</v>
      </c>
      <c r="O138" s="209">
        <v>1</v>
      </c>
      <c r="P138" s="203">
        <v>1090</v>
      </c>
    </row>
    <row r="139" spans="1:16">
      <c r="A139" s="199">
        <v>112</v>
      </c>
      <c r="B139" s="133" t="s">
        <v>467</v>
      </c>
      <c r="C139" s="133" t="s">
        <v>410</v>
      </c>
      <c r="D139" s="133"/>
      <c r="E139" s="133" t="s">
        <v>411</v>
      </c>
      <c r="F139" s="133" t="s">
        <v>385</v>
      </c>
      <c r="G139" s="133"/>
      <c r="H139" s="133" t="s">
        <v>118</v>
      </c>
      <c r="I139" s="133">
        <v>140</v>
      </c>
      <c r="J139" s="133" t="s">
        <v>44</v>
      </c>
      <c r="K139" s="133" t="s">
        <v>460</v>
      </c>
      <c r="L139" s="133"/>
      <c r="M139" s="203">
        <v>6573</v>
      </c>
      <c r="N139" s="205">
        <v>327</v>
      </c>
      <c r="O139" s="209">
        <v>1</v>
      </c>
      <c r="P139" s="203">
        <v>329</v>
      </c>
    </row>
    <row r="140" spans="1:16">
      <c r="A140" s="199">
        <v>113</v>
      </c>
      <c r="B140" s="133" t="s">
        <v>468</v>
      </c>
      <c r="C140" s="133" t="s">
        <v>410</v>
      </c>
      <c r="D140" s="133"/>
      <c r="E140" s="133" t="s">
        <v>411</v>
      </c>
      <c r="F140" s="133" t="s">
        <v>385</v>
      </c>
      <c r="G140" s="133"/>
      <c r="H140" s="133" t="s">
        <v>118</v>
      </c>
      <c r="I140" s="133">
        <v>140</v>
      </c>
      <c r="J140" s="133" t="s">
        <v>44</v>
      </c>
      <c r="K140" s="133" t="s">
        <v>460</v>
      </c>
      <c r="L140" s="133"/>
      <c r="M140" s="203">
        <v>6522</v>
      </c>
      <c r="N140" s="205">
        <v>310</v>
      </c>
      <c r="O140" s="209">
        <v>0.27</v>
      </c>
      <c r="P140" s="203">
        <v>331</v>
      </c>
    </row>
    <row r="141" spans="1:16">
      <c r="A141" s="199">
        <v>114</v>
      </c>
      <c r="B141" s="133" t="s">
        <v>469</v>
      </c>
      <c r="C141" s="133" t="s">
        <v>410</v>
      </c>
      <c r="D141" s="133"/>
      <c r="E141" s="133" t="s">
        <v>411</v>
      </c>
      <c r="F141" s="133" t="s">
        <v>385</v>
      </c>
      <c r="G141" s="133"/>
      <c r="H141" s="133" t="s">
        <v>118</v>
      </c>
      <c r="I141" s="133">
        <v>140</v>
      </c>
      <c r="J141" s="133" t="s">
        <v>44</v>
      </c>
      <c r="K141" s="133" t="s">
        <v>460</v>
      </c>
      <c r="L141" s="133"/>
      <c r="M141" s="203">
        <v>6818</v>
      </c>
      <c r="N141" s="205">
        <v>286</v>
      </c>
      <c r="O141" s="209">
        <v>1</v>
      </c>
      <c r="P141" s="203">
        <v>343</v>
      </c>
    </row>
    <row r="142" spans="1:16">
      <c r="A142" s="199">
        <v>115</v>
      </c>
      <c r="B142" s="133" t="s">
        <v>470</v>
      </c>
      <c r="C142" s="133" t="s">
        <v>410</v>
      </c>
      <c r="D142" s="133"/>
      <c r="E142" s="133" t="s">
        <v>411</v>
      </c>
      <c r="F142" s="133" t="s">
        <v>385</v>
      </c>
      <c r="G142" s="133"/>
      <c r="H142" s="133" t="s">
        <v>118</v>
      </c>
      <c r="I142" s="133">
        <v>140</v>
      </c>
      <c r="J142" s="133" t="s">
        <v>44</v>
      </c>
      <c r="K142" s="133" t="s">
        <v>471</v>
      </c>
      <c r="L142" s="133"/>
      <c r="M142" s="203">
        <v>708</v>
      </c>
      <c r="N142" s="205">
        <v>50</v>
      </c>
      <c r="O142" s="209">
        <v>1</v>
      </c>
      <c r="P142" s="203">
        <v>38</v>
      </c>
    </row>
    <row r="143" spans="1:16">
      <c r="B143" s="34">
        <v>36586</v>
      </c>
      <c r="C143" s="33" t="s">
        <v>472</v>
      </c>
      <c r="D143" s="33" t="s">
        <v>473</v>
      </c>
      <c r="E143" s="33" t="s">
        <v>68</v>
      </c>
      <c r="F143" s="33" t="s">
        <v>473</v>
      </c>
      <c r="J143" s="33" t="s">
        <v>37</v>
      </c>
      <c r="K143" s="33" t="s">
        <v>474</v>
      </c>
      <c r="O143" s="209">
        <v>1</v>
      </c>
    </row>
    <row r="144" spans="1:16">
      <c r="B144" s="34">
        <v>38019</v>
      </c>
      <c r="C144" s="33" t="s">
        <v>472</v>
      </c>
      <c r="D144" s="33" t="s">
        <v>473</v>
      </c>
      <c r="E144" s="33" t="s">
        <v>68</v>
      </c>
      <c r="F144" s="33" t="s">
        <v>473</v>
      </c>
      <c r="J144" s="33" t="s">
        <v>37</v>
      </c>
      <c r="K144" s="33" t="s">
        <v>474</v>
      </c>
      <c r="O144" s="209">
        <v>1</v>
      </c>
    </row>
    <row r="145" spans="1:16">
      <c r="B145" s="34">
        <v>39976</v>
      </c>
      <c r="C145" s="33" t="s">
        <v>472</v>
      </c>
      <c r="D145" s="33" t="s">
        <v>473</v>
      </c>
      <c r="E145" s="33" t="s">
        <v>79</v>
      </c>
      <c r="F145" s="33" t="s">
        <v>473</v>
      </c>
      <c r="J145" s="33" t="s">
        <v>37</v>
      </c>
      <c r="K145" s="33" t="s">
        <v>474</v>
      </c>
      <c r="O145" s="209">
        <v>1</v>
      </c>
    </row>
    <row r="146" spans="1:16">
      <c r="A146" s="126">
        <v>1</v>
      </c>
      <c r="B146" s="8">
        <v>31413</v>
      </c>
      <c r="C146" s="7" t="s">
        <v>16</v>
      </c>
      <c r="D146" s="7" t="s">
        <v>17</v>
      </c>
      <c r="E146" s="7" t="s">
        <v>18</v>
      </c>
      <c r="F146" s="7" t="s">
        <v>19</v>
      </c>
      <c r="G146" s="7"/>
      <c r="H146" s="7"/>
      <c r="I146" s="7">
        <v>183</v>
      </c>
      <c r="J146" s="7" t="s">
        <v>20</v>
      </c>
      <c r="K146" s="7" t="s">
        <v>21</v>
      </c>
      <c r="L146" s="7"/>
      <c r="M146" s="195">
        <v>27390.03</v>
      </c>
      <c r="N146" s="7">
        <v>1168</v>
      </c>
      <c r="O146" s="209">
        <v>1</v>
      </c>
      <c r="P146" s="195">
        <v>63058</v>
      </c>
    </row>
    <row r="147" spans="1:16">
      <c r="A147" s="126">
        <v>2</v>
      </c>
      <c r="B147" s="8">
        <v>43773</v>
      </c>
      <c r="C147" s="7" t="s">
        <v>16</v>
      </c>
      <c r="D147" s="7" t="s">
        <v>17</v>
      </c>
      <c r="E147" s="7" t="s">
        <v>22</v>
      </c>
      <c r="F147" s="7" t="s">
        <v>23</v>
      </c>
      <c r="G147" s="7"/>
      <c r="H147" s="7" t="s">
        <v>24</v>
      </c>
      <c r="I147" s="7">
        <v>140</v>
      </c>
      <c r="J147" s="7" t="s">
        <v>25</v>
      </c>
      <c r="K147" s="7" t="s">
        <v>26</v>
      </c>
      <c r="L147" s="7"/>
      <c r="M147" s="195">
        <v>22178.22</v>
      </c>
      <c r="N147" s="7">
        <v>1553.5</v>
      </c>
      <c r="O147" s="209">
        <v>1</v>
      </c>
      <c r="P147" s="195">
        <v>4084</v>
      </c>
    </row>
    <row r="148" spans="1:16">
      <c r="A148" s="126">
        <v>15</v>
      </c>
      <c r="B148" s="8">
        <v>44571</v>
      </c>
      <c r="C148" s="7" t="s">
        <v>16</v>
      </c>
      <c r="D148" s="7" t="s">
        <v>17</v>
      </c>
      <c r="E148" s="7" t="s">
        <v>22</v>
      </c>
      <c r="F148" s="7" t="s">
        <v>23</v>
      </c>
      <c r="G148" s="7"/>
      <c r="H148" s="7" t="s">
        <v>24</v>
      </c>
      <c r="I148" s="7">
        <v>140</v>
      </c>
      <c r="J148" s="7" t="s">
        <v>25</v>
      </c>
      <c r="K148" s="7" t="s">
        <v>27</v>
      </c>
      <c r="L148" s="7" t="s">
        <v>28</v>
      </c>
      <c r="M148" s="195">
        <v>1670.85</v>
      </c>
      <c r="N148" s="7">
        <v>128</v>
      </c>
      <c r="O148" s="209">
        <v>1</v>
      </c>
      <c r="P148" s="195">
        <v>0</v>
      </c>
    </row>
    <row r="149" spans="1:16">
      <c r="A149" s="126">
        <v>16</v>
      </c>
      <c r="B149" s="7" t="s">
        <v>29</v>
      </c>
      <c r="C149" s="7" t="s">
        <v>16</v>
      </c>
      <c r="D149" s="7" t="s">
        <v>17</v>
      </c>
      <c r="E149" s="7" t="s">
        <v>22</v>
      </c>
      <c r="F149" s="7" t="s">
        <v>23</v>
      </c>
      <c r="G149" s="7"/>
      <c r="H149" s="7" t="s">
        <v>24</v>
      </c>
      <c r="I149" s="7">
        <v>140</v>
      </c>
      <c r="J149" s="7" t="s">
        <v>25</v>
      </c>
      <c r="K149" s="7" t="s">
        <v>30</v>
      </c>
      <c r="L149" s="7" t="s">
        <v>31</v>
      </c>
      <c r="M149" s="195">
        <v>1560.96</v>
      </c>
      <c r="N149" s="7">
        <v>105</v>
      </c>
      <c r="O149" s="209">
        <v>1</v>
      </c>
      <c r="P149" s="195">
        <v>0</v>
      </c>
    </row>
    <row r="150" spans="1:16">
      <c r="A150" s="126">
        <v>17</v>
      </c>
      <c r="B150" s="7" t="s">
        <v>28</v>
      </c>
      <c r="C150" s="7" t="s">
        <v>16</v>
      </c>
      <c r="D150" s="7" t="s">
        <v>17</v>
      </c>
      <c r="E150" s="7" t="s">
        <v>18</v>
      </c>
      <c r="F150" s="7" t="s">
        <v>19</v>
      </c>
      <c r="G150" s="7"/>
      <c r="H150" s="7"/>
      <c r="I150" s="7">
        <v>135</v>
      </c>
      <c r="J150" s="7" t="s">
        <v>20</v>
      </c>
      <c r="K150" s="7" t="s">
        <v>32</v>
      </c>
      <c r="L150" s="7"/>
      <c r="M150" s="195">
        <v>19439.939999999999</v>
      </c>
      <c r="N150" s="7">
        <v>1488.5</v>
      </c>
      <c r="O150" s="209">
        <v>1</v>
      </c>
      <c r="P150" s="195">
        <v>1046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42A5-0D6F-4B00-AF21-966CD29A10E6}">
  <dimension ref="A1:P204"/>
  <sheetViews>
    <sheetView tabSelected="1" topLeftCell="H1" zoomScale="90" zoomScaleNormal="90" workbookViewId="0">
      <pane ySplit="1" topLeftCell="A2" activePane="bottomLeft" state="frozen"/>
      <selection pane="bottomLeft" activeCell="M28" sqref="M28"/>
    </sheetView>
  </sheetViews>
  <sheetFormatPr defaultRowHeight="14.4"/>
  <cols>
    <col min="1" max="1" width="12.109375" style="33" bestFit="1" customWidth="1"/>
    <col min="2" max="2" width="16" style="34" bestFit="1" customWidth="1"/>
    <col min="3" max="3" width="19.44140625" style="33" bestFit="1" customWidth="1"/>
    <col min="4" max="4" width="29" style="33" bestFit="1" customWidth="1"/>
    <col min="5" max="5" width="41.88671875" style="33" bestFit="1" customWidth="1"/>
    <col min="6" max="6" width="32.109375" style="33" bestFit="1" customWidth="1"/>
    <col min="7" max="7" width="16.77734375" bestFit="1" customWidth="1"/>
    <col min="8" max="8" width="18.5546875" bestFit="1" customWidth="1"/>
    <col min="9" max="9" width="26.33203125" style="33" bestFit="1" customWidth="1"/>
    <col min="10" max="10" width="56.5546875" style="33" bestFit="1" customWidth="1"/>
    <col min="11" max="11" width="39.44140625" style="33" bestFit="1" customWidth="1"/>
    <col min="12" max="12" width="22.6640625" style="33" bestFit="1" customWidth="1"/>
    <col min="13" max="13" width="45.5546875" style="37" bestFit="1" customWidth="1"/>
    <col min="14" max="14" width="24" style="139" bestFit="1" customWidth="1"/>
    <col min="15" max="15" width="33" style="140" bestFit="1" customWidth="1"/>
    <col min="16" max="16" width="14.44140625" style="68" bestFit="1" customWidth="1"/>
  </cols>
  <sheetData>
    <row r="1" spans="1:16" s="138" customFormat="1">
      <c r="A1" s="127" t="s">
        <v>0</v>
      </c>
      <c r="B1" s="135" t="s">
        <v>1</v>
      </c>
      <c r="C1" s="127" t="s">
        <v>2</v>
      </c>
      <c r="D1" s="200" t="s">
        <v>3</v>
      </c>
      <c r="E1" s="127" t="s">
        <v>4</v>
      </c>
      <c r="F1" s="127" t="s">
        <v>5</v>
      </c>
      <c r="G1" s="128" t="s">
        <v>6</v>
      </c>
      <c r="H1" s="129" t="s">
        <v>7</v>
      </c>
      <c r="I1" s="127" t="s">
        <v>8</v>
      </c>
      <c r="J1" s="127" t="s">
        <v>9</v>
      </c>
      <c r="K1" s="127" t="s">
        <v>10</v>
      </c>
      <c r="L1" s="127" t="s">
        <v>11</v>
      </c>
      <c r="M1" s="130" t="s">
        <v>12</v>
      </c>
      <c r="N1" s="136" t="s">
        <v>13</v>
      </c>
      <c r="O1" s="127" t="s">
        <v>14</v>
      </c>
      <c r="P1" s="137" t="s">
        <v>15</v>
      </c>
    </row>
    <row r="2" spans="1:16">
      <c r="A2" s="33">
        <v>29</v>
      </c>
      <c r="B2" s="34" t="s">
        <v>475</v>
      </c>
      <c r="C2" s="33" t="s">
        <v>476</v>
      </c>
      <c r="D2" s="33" t="s">
        <v>477</v>
      </c>
      <c r="E2" s="33" t="s">
        <v>478</v>
      </c>
      <c r="F2" s="33" t="s">
        <v>477</v>
      </c>
      <c r="I2" s="33">
        <v>158</v>
      </c>
      <c r="J2" s="33" t="s">
        <v>479</v>
      </c>
      <c r="K2" s="33">
        <v>100</v>
      </c>
      <c r="M2" s="37">
        <v>32789.01</v>
      </c>
      <c r="N2" s="139">
        <v>1639</v>
      </c>
      <c r="P2" s="68">
        <v>14869</v>
      </c>
    </row>
    <row r="3" spans="1:16">
      <c r="A3" s="33">
        <v>3</v>
      </c>
      <c r="B3" s="34">
        <v>31717</v>
      </c>
      <c r="C3" s="33" t="s">
        <v>476</v>
      </c>
      <c r="D3" s="33" t="s">
        <v>477</v>
      </c>
      <c r="E3" s="33" t="s">
        <v>478</v>
      </c>
      <c r="F3" s="33" t="s">
        <v>477</v>
      </c>
      <c r="I3" s="33">
        <v>183</v>
      </c>
      <c r="J3" s="33" t="s">
        <v>479</v>
      </c>
      <c r="K3" s="33">
        <v>100</v>
      </c>
      <c r="M3" s="37">
        <v>34227.11</v>
      </c>
      <c r="N3" s="139">
        <v>127</v>
      </c>
      <c r="P3" s="68">
        <v>89023</v>
      </c>
    </row>
    <row r="4" spans="1:16">
      <c r="A4" s="33">
        <v>26</v>
      </c>
      <c r="B4" s="34">
        <v>39479</v>
      </c>
      <c r="C4" s="33" t="s">
        <v>476</v>
      </c>
      <c r="D4" s="33" t="s">
        <v>477</v>
      </c>
      <c r="E4" s="33" t="s">
        <v>478</v>
      </c>
      <c r="F4" s="33" t="s">
        <v>477</v>
      </c>
      <c r="I4" s="33">
        <v>158</v>
      </c>
      <c r="J4" s="33" t="s">
        <v>479</v>
      </c>
      <c r="K4" s="33">
        <v>100</v>
      </c>
      <c r="M4" s="37">
        <v>36486.400000000001</v>
      </c>
      <c r="N4" s="139">
        <v>1817</v>
      </c>
      <c r="P4" s="68">
        <v>26683</v>
      </c>
    </row>
    <row r="5" spans="1:16">
      <c r="A5" s="33">
        <v>25</v>
      </c>
      <c r="B5" s="34" t="s">
        <v>480</v>
      </c>
      <c r="C5" s="33" t="s">
        <v>476</v>
      </c>
      <c r="D5" s="33" t="s">
        <v>477</v>
      </c>
      <c r="E5" s="33" t="s">
        <v>478</v>
      </c>
      <c r="F5" s="33" t="s">
        <v>477</v>
      </c>
      <c r="I5" s="33">
        <v>158</v>
      </c>
      <c r="J5" s="33" t="s">
        <v>479</v>
      </c>
      <c r="K5" s="33">
        <v>100</v>
      </c>
      <c r="M5" s="37">
        <v>35650.949999999997</v>
      </c>
      <c r="N5" s="139">
        <v>1585</v>
      </c>
      <c r="P5" s="68">
        <v>24558</v>
      </c>
    </row>
    <row r="6" spans="1:16">
      <c r="A6" s="33">
        <v>7</v>
      </c>
      <c r="B6" s="34" t="s">
        <v>481</v>
      </c>
      <c r="C6" s="33" t="s">
        <v>476</v>
      </c>
      <c r="D6" s="33" t="s">
        <v>477</v>
      </c>
      <c r="E6" s="33" t="s">
        <v>478</v>
      </c>
      <c r="F6" s="33" t="s">
        <v>477</v>
      </c>
      <c r="I6" s="33">
        <v>183</v>
      </c>
      <c r="J6" s="33" t="s">
        <v>479</v>
      </c>
      <c r="K6" s="33">
        <v>100</v>
      </c>
      <c r="M6" s="37">
        <v>40994.080000000002</v>
      </c>
      <c r="N6" s="139">
        <v>1688</v>
      </c>
      <c r="P6" s="68">
        <v>65488</v>
      </c>
    </row>
    <row r="7" spans="1:16">
      <c r="A7" s="7">
        <v>1</v>
      </c>
      <c r="B7" s="13" t="s">
        <v>482</v>
      </c>
      <c r="C7" s="33" t="s">
        <v>483</v>
      </c>
      <c r="D7" s="7" t="s">
        <v>141</v>
      </c>
      <c r="E7" s="7" t="s">
        <v>484</v>
      </c>
      <c r="F7" s="7" t="s">
        <v>485</v>
      </c>
      <c r="G7" s="9"/>
      <c r="H7" s="9"/>
      <c r="I7" s="7">
        <v>175</v>
      </c>
      <c r="J7" s="7" t="s">
        <v>37</v>
      </c>
      <c r="K7" s="7" t="s">
        <v>26</v>
      </c>
      <c r="L7" s="7"/>
      <c r="M7" s="12">
        <v>43249.440000000002</v>
      </c>
      <c r="N7" s="141">
        <v>1846</v>
      </c>
      <c r="O7" s="111"/>
      <c r="P7" s="109">
        <v>80100.899999999994</v>
      </c>
    </row>
    <row r="8" spans="1:16">
      <c r="A8" s="7">
        <v>3</v>
      </c>
      <c r="B8" s="13" t="s">
        <v>486</v>
      </c>
      <c r="C8" s="33" t="s">
        <v>483</v>
      </c>
      <c r="D8" s="7" t="s">
        <v>141</v>
      </c>
      <c r="E8" s="7" t="s">
        <v>487</v>
      </c>
      <c r="F8" s="7" t="s">
        <v>488</v>
      </c>
      <c r="G8" s="9"/>
      <c r="H8" s="9" t="s">
        <v>118</v>
      </c>
      <c r="I8" s="7">
        <v>158</v>
      </c>
      <c r="J8" s="7" t="s">
        <v>37</v>
      </c>
      <c r="K8" s="7" t="s">
        <v>26</v>
      </c>
      <c r="L8" s="7"/>
      <c r="M8" s="12">
        <v>33154.050000000003</v>
      </c>
      <c r="N8" s="141">
        <v>1807</v>
      </c>
      <c r="O8" s="142">
        <v>1</v>
      </c>
      <c r="P8" s="109">
        <v>18787.400000000001</v>
      </c>
    </row>
    <row r="9" spans="1:16">
      <c r="A9" s="7">
        <v>2</v>
      </c>
      <c r="B9" s="13" t="s">
        <v>489</v>
      </c>
      <c r="C9" s="33" t="s">
        <v>483</v>
      </c>
      <c r="D9" s="7" t="s">
        <v>141</v>
      </c>
      <c r="E9" s="7" t="s">
        <v>490</v>
      </c>
      <c r="F9" s="7" t="s">
        <v>491</v>
      </c>
      <c r="G9" s="9"/>
      <c r="H9" s="9" t="s">
        <v>118</v>
      </c>
      <c r="I9" s="7">
        <v>183</v>
      </c>
      <c r="J9" s="7" t="s">
        <v>37</v>
      </c>
      <c r="K9" s="7" t="s">
        <v>26</v>
      </c>
      <c r="L9" s="7"/>
      <c r="M9" s="12">
        <v>44662.15</v>
      </c>
      <c r="N9" s="141">
        <v>1846</v>
      </c>
      <c r="O9" s="142">
        <v>1</v>
      </c>
      <c r="P9" s="109">
        <v>81242.080000000002</v>
      </c>
    </row>
    <row r="10" spans="1:16">
      <c r="A10" s="7">
        <v>36</v>
      </c>
      <c r="B10" s="13" t="s">
        <v>492</v>
      </c>
      <c r="C10" s="33" t="s">
        <v>483</v>
      </c>
      <c r="D10" s="7" t="s">
        <v>493</v>
      </c>
      <c r="E10" s="7" t="s">
        <v>494</v>
      </c>
      <c r="F10" s="7" t="s">
        <v>491</v>
      </c>
      <c r="G10" s="9"/>
      <c r="H10" s="9" t="s">
        <v>118</v>
      </c>
      <c r="I10" s="7">
        <v>140</v>
      </c>
      <c r="J10" s="7" t="s">
        <v>495</v>
      </c>
      <c r="K10" s="7" t="s">
        <v>496</v>
      </c>
      <c r="L10" s="7"/>
      <c r="M10" s="12">
        <v>3977.8</v>
      </c>
      <c r="N10" s="141">
        <v>175.74</v>
      </c>
      <c r="O10" s="142">
        <v>1</v>
      </c>
      <c r="P10" s="109">
        <v>175.74</v>
      </c>
    </row>
    <row r="11" spans="1:16">
      <c r="A11" s="7">
        <v>10</v>
      </c>
      <c r="B11" s="13" t="s">
        <v>497</v>
      </c>
      <c r="C11" s="33" t="s">
        <v>483</v>
      </c>
      <c r="D11" s="7" t="s">
        <v>141</v>
      </c>
      <c r="E11" s="7" t="s">
        <v>487</v>
      </c>
      <c r="F11" s="7" t="s">
        <v>491</v>
      </c>
      <c r="G11" s="9"/>
      <c r="H11" s="9" t="s">
        <v>118</v>
      </c>
      <c r="I11" s="7">
        <v>158</v>
      </c>
      <c r="J11" s="7" t="s">
        <v>37</v>
      </c>
      <c r="K11" s="7" t="s">
        <v>26</v>
      </c>
      <c r="L11" s="7"/>
      <c r="M11" s="12">
        <v>37566.019999999997</v>
      </c>
      <c r="N11" s="141">
        <v>1872</v>
      </c>
      <c r="O11" s="142">
        <v>1</v>
      </c>
      <c r="P11" s="109">
        <v>28646.27</v>
      </c>
    </row>
    <row r="12" spans="1:16">
      <c r="A12" s="7">
        <v>18</v>
      </c>
      <c r="B12" s="13" t="s">
        <v>486</v>
      </c>
      <c r="C12" s="33" t="s">
        <v>483</v>
      </c>
      <c r="D12" s="7" t="s">
        <v>141</v>
      </c>
      <c r="E12" s="7" t="s">
        <v>487</v>
      </c>
      <c r="F12" s="7" t="s">
        <v>491</v>
      </c>
      <c r="G12" s="9"/>
      <c r="H12" s="9" t="s">
        <v>118</v>
      </c>
      <c r="I12" s="7">
        <v>158</v>
      </c>
      <c r="J12" s="7" t="s">
        <v>37</v>
      </c>
      <c r="K12" s="7" t="s">
        <v>26</v>
      </c>
      <c r="L12" s="7"/>
      <c r="M12" s="12">
        <v>33052.35</v>
      </c>
      <c r="N12" s="141">
        <v>1677</v>
      </c>
      <c r="O12" s="142">
        <v>1</v>
      </c>
      <c r="P12" s="109">
        <v>18746.46</v>
      </c>
    </row>
    <row r="13" spans="1:16">
      <c r="A13" s="7">
        <v>17</v>
      </c>
      <c r="B13" s="13" t="s">
        <v>498</v>
      </c>
      <c r="C13" s="33" t="s">
        <v>483</v>
      </c>
      <c r="D13" s="7" t="s">
        <v>141</v>
      </c>
      <c r="E13" s="7" t="s">
        <v>487</v>
      </c>
      <c r="F13" s="7" t="s">
        <v>491</v>
      </c>
      <c r="G13" s="9"/>
      <c r="H13" s="9" t="s">
        <v>118</v>
      </c>
      <c r="I13" s="7">
        <v>158</v>
      </c>
      <c r="J13" s="7" t="s">
        <v>37</v>
      </c>
      <c r="K13" s="7" t="s">
        <v>26</v>
      </c>
      <c r="L13" s="7"/>
      <c r="M13" s="12">
        <v>33703.18</v>
      </c>
      <c r="N13" s="141">
        <v>1807</v>
      </c>
      <c r="O13" s="142">
        <v>1</v>
      </c>
      <c r="P13" s="109">
        <v>22819.18</v>
      </c>
    </row>
    <row r="14" spans="1:16">
      <c r="A14" s="7">
        <v>30</v>
      </c>
      <c r="B14" s="13" t="s">
        <v>499</v>
      </c>
      <c r="C14" s="33" t="s">
        <v>483</v>
      </c>
      <c r="D14" s="7" t="s">
        <v>141</v>
      </c>
      <c r="E14" s="7" t="s">
        <v>494</v>
      </c>
      <c r="F14" s="7" t="s">
        <v>491</v>
      </c>
      <c r="G14" s="9"/>
      <c r="H14" s="9" t="s">
        <v>118</v>
      </c>
      <c r="I14" s="7">
        <v>140</v>
      </c>
      <c r="J14" s="7" t="s">
        <v>500</v>
      </c>
      <c r="K14" s="7" t="s">
        <v>496</v>
      </c>
      <c r="L14" s="7"/>
      <c r="M14" s="12">
        <v>22811.03</v>
      </c>
      <c r="N14" s="141">
        <v>1741</v>
      </c>
      <c r="O14" s="142">
        <v>1</v>
      </c>
      <c r="P14" s="109">
        <v>3313.5</v>
      </c>
    </row>
    <row r="15" spans="1:16">
      <c r="A15" s="7">
        <v>31</v>
      </c>
      <c r="B15" s="13" t="s">
        <v>499</v>
      </c>
      <c r="C15" s="33" t="s">
        <v>483</v>
      </c>
      <c r="D15" s="7" t="s">
        <v>141</v>
      </c>
      <c r="E15" s="7" t="s">
        <v>494</v>
      </c>
      <c r="F15" s="7" t="s">
        <v>491</v>
      </c>
      <c r="G15" s="9"/>
      <c r="H15" s="9" t="s">
        <v>118</v>
      </c>
      <c r="I15" s="7">
        <v>140</v>
      </c>
      <c r="J15" s="7" t="s">
        <v>500</v>
      </c>
      <c r="K15" s="7" t="s">
        <v>496</v>
      </c>
      <c r="L15" s="7"/>
      <c r="M15" s="12">
        <v>22691.53</v>
      </c>
      <c r="N15" s="141">
        <v>1728</v>
      </c>
      <c r="O15" s="142">
        <v>1</v>
      </c>
      <c r="P15" s="109">
        <v>3319.55</v>
      </c>
    </row>
    <row r="16" spans="1:16">
      <c r="A16" s="7">
        <v>29</v>
      </c>
      <c r="B16" s="13" t="s">
        <v>501</v>
      </c>
      <c r="C16" s="33" t="s">
        <v>483</v>
      </c>
      <c r="D16" s="7" t="s">
        <v>141</v>
      </c>
      <c r="E16" s="7" t="s">
        <v>502</v>
      </c>
      <c r="F16" s="7" t="s">
        <v>503</v>
      </c>
      <c r="G16" s="9"/>
      <c r="H16" s="9"/>
      <c r="I16" s="7">
        <v>205</v>
      </c>
      <c r="J16" s="7" t="s">
        <v>37</v>
      </c>
      <c r="K16" s="7" t="s">
        <v>26</v>
      </c>
      <c r="L16" s="7"/>
      <c r="M16" s="12">
        <v>48474.05</v>
      </c>
      <c r="N16" s="141">
        <v>1813</v>
      </c>
      <c r="O16" s="142">
        <v>1</v>
      </c>
      <c r="P16" s="109">
        <v>80673.320000000007</v>
      </c>
    </row>
    <row r="17" spans="1:16">
      <c r="A17" s="7">
        <v>5</v>
      </c>
      <c r="B17" s="13" t="s">
        <v>504</v>
      </c>
      <c r="C17" s="33" t="s">
        <v>483</v>
      </c>
      <c r="D17" s="7" t="s">
        <v>141</v>
      </c>
      <c r="E17" s="7" t="s">
        <v>505</v>
      </c>
      <c r="F17" s="7" t="s">
        <v>491</v>
      </c>
      <c r="G17" s="9"/>
      <c r="H17" s="9" t="s">
        <v>118</v>
      </c>
      <c r="I17" s="7">
        <v>140</v>
      </c>
      <c r="J17" s="7" t="s">
        <v>495</v>
      </c>
      <c r="K17" s="7" t="s">
        <v>496</v>
      </c>
      <c r="L17" s="7"/>
      <c r="M17" s="12">
        <v>4029.88</v>
      </c>
      <c r="N17" s="141">
        <v>200</v>
      </c>
      <c r="O17" s="142">
        <v>1</v>
      </c>
      <c r="P17" s="109">
        <v>175.54</v>
      </c>
    </row>
    <row r="18" spans="1:16">
      <c r="A18" s="7">
        <v>37</v>
      </c>
      <c r="B18" s="13" t="s">
        <v>504</v>
      </c>
      <c r="C18" s="33" t="s">
        <v>483</v>
      </c>
      <c r="D18" s="7" t="s">
        <v>141</v>
      </c>
      <c r="E18" s="7" t="s">
        <v>494</v>
      </c>
      <c r="F18" s="7" t="s">
        <v>491</v>
      </c>
      <c r="G18" s="9"/>
      <c r="H18" s="9" t="s">
        <v>118</v>
      </c>
      <c r="I18" s="7">
        <v>140</v>
      </c>
      <c r="J18" s="7" t="s">
        <v>495</v>
      </c>
      <c r="K18" s="7" t="s">
        <v>496</v>
      </c>
      <c r="L18" s="7"/>
      <c r="M18" s="12">
        <v>3988.21</v>
      </c>
      <c r="N18" s="141">
        <v>220</v>
      </c>
      <c r="O18" s="142">
        <v>1</v>
      </c>
      <c r="P18" s="109">
        <v>175.7</v>
      </c>
    </row>
    <row r="19" spans="1:16">
      <c r="A19" s="7">
        <v>38</v>
      </c>
      <c r="B19" s="13" t="s">
        <v>506</v>
      </c>
      <c r="C19" s="33" t="s">
        <v>483</v>
      </c>
      <c r="D19" s="7" t="s">
        <v>141</v>
      </c>
      <c r="E19" s="7" t="s">
        <v>494</v>
      </c>
      <c r="F19" s="7" t="s">
        <v>491</v>
      </c>
      <c r="G19" s="9"/>
      <c r="H19" s="9" t="s">
        <v>118</v>
      </c>
      <c r="I19" s="7">
        <v>140</v>
      </c>
      <c r="J19" s="7" t="s">
        <v>507</v>
      </c>
      <c r="K19" s="7" t="s">
        <v>496</v>
      </c>
      <c r="L19" s="7"/>
      <c r="M19" s="12">
        <v>4029.88</v>
      </c>
      <c r="N19" s="141">
        <v>200</v>
      </c>
      <c r="O19" s="142">
        <v>1</v>
      </c>
      <c r="P19" s="109">
        <v>175.54</v>
      </c>
    </row>
    <row r="20" spans="1:16">
      <c r="A20" s="7">
        <v>39</v>
      </c>
      <c r="B20" s="13" t="s">
        <v>506</v>
      </c>
      <c r="C20" s="33" t="s">
        <v>483</v>
      </c>
      <c r="D20" s="7" t="s">
        <v>141</v>
      </c>
      <c r="E20" s="7" t="s">
        <v>494</v>
      </c>
      <c r="F20" s="7" t="s">
        <v>491</v>
      </c>
      <c r="G20" s="9"/>
      <c r="H20" s="9" t="s">
        <v>118</v>
      </c>
      <c r="I20" s="7">
        <v>140</v>
      </c>
      <c r="J20" s="7" t="s">
        <v>44</v>
      </c>
      <c r="K20" s="7" t="s">
        <v>26</v>
      </c>
      <c r="L20" s="7"/>
      <c r="M20" s="12">
        <v>4746.8</v>
      </c>
      <c r="N20" s="141">
        <v>253</v>
      </c>
      <c r="O20" s="142">
        <v>1</v>
      </c>
      <c r="P20" s="109">
        <v>229.78</v>
      </c>
    </row>
    <row r="21" spans="1:16">
      <c r="A21" s="7">
        <v>15</v>
      </c>
      <c r="B21" s="13" t="s">
        <v>508</v>
      </c>
      <c r="C21" s="33" t="s">
        <v>483</v>
      </c>
      <c r="D21" s="7" t="s">
        <v>141</v>
      </c>
      <c r="E21" s="7" t="s">
        <v>509</v>
      </c>
      <c r="F21" s="7"/>
      <c r="G21" s="9"/>
      <c r="H21" s="9"/>
      <c r="I21" s="7"/>
      <c r="J21" s="7"/>
      <c r="K21" s="7"/>
      <c r="L21" s="7"/>
      <c r="M21" s="12"/>
      <c r="N21" s="141"/>
      <c r="O21" s="111"/>
      <c r="P21" s="109">
        <v>49009.17</v>
      </c>
    </row>
    <row r="22" spans="1:16">
      <c r="A22" s="33">
        <v>1</v>
      </c>
      <c r="B22" s="34">
        <v>30817</v>
      </c>
      <c r="C22" s="33" t="s">
        <v>162</v>
      </c>
      <c r="D22" s="33" t="s">
        <v>510</v>
      </c>
      <c r="E22" s="33" t="s">
        <v>511</v>
      </c>
      <c r="F22" s="7" t="s">
        <v>491</v>
      </c>
      <c r="H22" t="s">
        <v>512</v>
      </c>
      <c r="I22" s="7">
        <v>183</v>
      </c>
      <c r="J22" s="7" t="s">
        <v>37</v>
      </c>
      <c r="K22" s="7" t="s">
        <v>26</v>
      </c>
      <c r="M22" s="37">
        <v>50828.2</v>
      </c>
      <c r="N22" s="139">
        <v>1831.5</v>
      </c>
      <c r="O22" s="142">
        <v>1</v>
      </c>
      <c r="P22" s="68">
        <v>69416.179999999993</v>
      </c>
    </row>
    <row r="23" spans="1:16">
      <c r="A23" s="33">
        <v>19</v>
      </c>
      <c r="B23" s="34">
        <v>31968</v>
      </c>
      <c r="C23" s="33" t="s">
        <v>513</v>
      </c>
      <c r="D23" s="33" t="s">
        <v>510</v>
      </c>
      <c r="E23" s="33" t="s">
        <v>511</v>
      </c>
      <c r="F23" s="7" t="s">
        <v>491</v>
      </c>
      <c r="H23" t="s">
        <v>512</v>
      </c>
      <c r="I23" s="7">
        <v>183</v>
      </c>
      <c r="J23" s="7" t="s">
        <v>37</v>
      </c>
      <c r="K23" s="7" t="s">
        <v>26</v>
      </c>
      <c r="M23" s="37">
        <v>47972.56</v>
      </c>
      <c r="N23" s="139">
        <v>1943.5</v>
      </c>
      <c r="O23" s="142">
        <v>1</v>
      </c>
      <c r="P23" s="68">
        <v>18169.150000000001</v>
      </c>
    </row>
    <row r="24" spans="1:16">
      <c r="A24" s="33">
        <v>49</v>
      </c>
      <c r="B24" s="34">
        <v>32699</v>
      </c>
      <c r="C24" s="33" t="s">
        <v>162</v>
      </c>
      <c r="D24" s="33" t="s">
        <v>510</v>
      </c>
      <c r="E24" s="33" t="s">
        <v>511</v>
      </c>
      <c r="F24" s="7" t="s">
        <v>491</v>
      </c>
      <c r="H24" t="s">
        <v>512</v>
      </c>
      <c r="I24" s="7">
        <v>183</v>
      </c>
      <c r="J24" s="7" t="s">
        <v>37</v>
      </c>
      <c r="K24" s="7" t="s">
        <v>26</v>
      </c>
      <c r="M24" s="37">
        <v>54983.89</v>
      </c>
      <c r="N24" s="139">
        <v>1896.5</v>
      </c>
      <c r="O24" s="142">
        <v>1</v>
      </c>
      <c r="P24" s="68">
        <v>81550.16</v>
      </c>
    </row>
    <row r="25" spans="1:16">
      <c r="A25" s="33">
        <v>60</v>
      </c>
      <c r="B25" s="34">
        <v>33055</v>
      </c>
      <c r="C25" s="33" t="s">
        <v>514</v>
      </c>
      <c r="D25" s="33" t="s">
        <v>510</v>
      </c>
      <c r="E25" s="33" t="s">
        <v>511</v>
      </c>
      <c r="F25" s="7" t="s">
        <v>491</v>
      </c>
      <c r="H25" t="s">
        <v>512</v>
      </c>
      <c r="I25" s="7">
        <v>183</v>
      </c>
      <c r="J25" s="7" t="s">
        <v>37</v>
      </c>
      <c r="K25" s="7" t="s">
        <v>26</v>
      </c>
      <c r="M25" s="37">
        <v>47929.84</v>
      </c>
      <c r="N25" s="139">
        <v>1704.5</v>
      </c>
      <c r="O25" s="142">
        <v>1</v>
      </c>
      <c r="P25" s="68">
        <v>66376.179999999993</v>
      </c>
    </row>
    <row r="26" spans="1:16">
      <c r="A26" s="33">
        <v>37</v>
      </c>
      <c r="B26" s="34">
        <v>34470</v>
      </c>
      <c r="C26" s="33" t="s">
        <v>513</v>
      </c>
      <c r="D26" s="33" t="s">
        <v>510</v>
      </c>
      <c r="E26" s="33" t="s">
        <v>511</v>
      </c>
      <c r="F26" s="7" t="s">
        <v>491</v>
      </c>
      <c r="H26" t="s">
        <v>512</v>
      </c>
      <c r="I26" s="7">
        <v>183</v>
      </c>
      <c r="J26" s="7" t="s">
        <v>37</v>
      </c>
      <c r="K26" s="7" t="s">
        <v>26</v>
      </c>
      <c r="M26" s="37">
        <v>51211.89</v>
      </c>
      <c r="N26" s="139">
        <v>1945.5</v>
      </c>
      <c r="O26" s="142">
        <v>1</v>
      </c>
      <c r="P26" s="68">
        <v>65719.009999999995</v>
      </c>
    </row>
    <row r="27" spans="1:16">
      <c r="A27" s="33">
        <v>38</v>
      </c>
      <c r="B27" s="34">
        <v>34486</v>
      </c>
      <c r="C27" s="33" t="s">
        <v>162</v>
      </c>
      <c r="D27" s="33" t="s">
        <v>510</v>
      </c>
      <c r="E27" s="33" t="s">
        <v>511</v>
      </c>
      <c r="F27" s="7" t="s">
        <v>491</v>
      </c>
      <c r="H27" t="s">
        <v>512</v>
      </c>
      <c r="I27" s="7">
        <v>183</v>
      </c>
      <c r="J27" s="7" t="s">
        <v>37</v>
      </c>
      <c r="K27" s="7" t="s">
        <v>26</v>
      </c>
      <c r="M27" s="37">
        <v>51700.4</v>
      </c>
      <c r="N27" s="139">
        <v>1822.5</v>
      </c>
      <c r="O27" s="142">
        <v>1</v>
      </c>
      <c r="P27" s="68">
        <v>65396.7</v>
      </c>
    </row>
    <row r="28" spans="1:16">
      <c r="A28" s="33">
        <v>23</v>
      </c>
      <c r="B28" s="34">
        <v>35125</v>
      </c>
      <c r="C28" s="33" t="s">
        <v>162</v>
      </c>
      <c r="D28" s="33" t="s">
        <v>510</v>
      </c>
      <c r="E28" s="33" t="s">
        <v>511</v>
      </c>
      <c r="F28" s="7" t="s">
        <v>491</v>
      </c>
      <c r="H28" t="s">
        <v>512</v>
      </c>
      <c r="I28" s="7">
        <v>183</v>
      </c>
      <c r="J28" s="7" t="s">
        <v>37</v>
      </c>
      <c r="K28" s="7" t="s">
        <v>26</v>
      </c>
      <c r="M28" s="37">
        <v>49964.27</v>
      </c>
      <c r="N28" s="139">
        <v>1953.5</v>
      </c>
      <c r="O28" s="142">
        <v>1</v>
      </c>
      <c r="P28" s="68">
        <v>8333.6299999999992</v>
      </c>
    </row>
    <row r="29" spans="1:16">
      <c r="A29" s="33">
        <v>25</v>
      </c>
      <c r="B29" s="34">
        <v>35125</v>
      </c>
      <c r="C29" s="33" t="s">
        <v>513</v>
      </c>
      <c r="D29" s="33" t="s">
        <v>510</v>
      </c>
      <c r="E29" s="33" t="s">
        <v>511</v>
      </c>
      <c r="F29" s="7" t="s">
        <v>491</v>
      </c>
      <c r="H29" t="s">
        <v>512</v>
      </c>
      <c r="I29" s="7">
        <v>183</v>
      </c>
      <c r="J29" s="7" t="s">
        <v>37</v>
      </c>
      <c r="K29" s="7" t="s">
        <v>26</v>
      </c>
      <c r="M29" s="37">
        <v>51603.03</v>
      </c>
      <c r="N29" s="139">
        <v>1966</v>
      </c>
      <c r="O29" s="142">
        <v>1</v>
      </c>
      <c r="P29" s="68">
        <v>37272.230000000003</v>
      </c>
    </row>
    <row r="30" spans="1:16">
      <c r="A30" s="33">
        <v>56</v>
      </c>
      <c r="B30" s="34">
        <v>35612</v>
      </c>
      <c r="C30" s="33" t="s">
        <v>514</v>
      </c>
      <c r="D30" s="33" t="s">
        <v>510</v>
      </c>
      <c r="E30" s="33" t="s">
        <v>511</v>
      </c>
      <c r="F30" s="7" t="s">
        <v>491</v>
      </c>
      <c r="H30" t="s">
        <v>512</v>
      </c>
      <c r="I30" s="7">
        <v>183</v>
      </c>
      <c r="J30" s="7" t="s">
        <v>37</v>
      </c>
      <c r="K30" s="7" t="s">
        <v>26</v>
      </c>
      <c r="M30" s="37">
        <v>48041.71</v>
      </c>
      <c r="N30" s="139">
        <v>1971</v>
      </c>
      <c r="O30" s="142">
        <v>1</v>
      </c>
      <c r="P30" s="68">
        <v>43392.79</v>
      </c>
    </row>
    <row r="31" spans="1:16">
      <c r="A31" s="33">
        <v>33</v>
      </c>
      <c r="B31" s="34">
        <v>35612</v>
      </c>
      <c r="C31" s="33" t="s">
        <v>513</v>
      </c>
      <c r="D31" s="33" t="s">
        <v>510</v>
      </c>
      <c r="E31" s="33" t="s">
        <v>511</v>
      </c>
      <c r="F31" s="7" t="s">
        <v>491</v>
      </c>
      <c r="H31" t="s">
        <v>512</v>
      </c>
      <c r="I31" s="7">
        <v>183</v>
      </c>
      <c r="J31" s="7" t="s">
        <v>37</v>
      </c>
      <c r="K31" s="7" t="s">
        <v>26</v>
      </c>
      <c r="M31" s="37">
        <v>51435.24</v>
      </c>
      <c r="N31" s="139">
        <v>1949.5</v>
      </c>
      <c r="O31" s="142">
        <v>1</v>
      </c>
      <c r="P31" s="68">
        <v>56472.38</v>
      </c>
    </row>
    <row r="32" spans="1:16">
      <c r="A32" s="33">
        <v>70</v>
      </c>
      <c r="B32" s="34">
        <v>35982</v>
      </c>
      <c r="C32" s="33" t="s">
        <v>513</v>
      </c>
      <c r="D32" s="33" t="s">
        <v>510</v>
      </c>
      <c r="E32" s="33" t="s">
        <v>511</v>
      </c>
      <c r="F32" s="7" t="s">
        <v>491</v>
      </c>
      <c r="H32" t="s">
        <v>512</v>
      </c>
      <c r="I32" s="7">
        <v>183</v>
      </c>
      <c r="J32" s="7" t="s">
        <v>37</v>
      </c>
      <c r="K32" s="7" t="s">
        <v>26</v>
      </c>
      <c r="M32" s="37">
        <v>46475.18</v>
      </c>
      <c r="N32" s="139">
        <v>1957.5</v>
      </c>
      <c r="O32" s="142">
        <v>1</v>
      </c>
      <c r="P32" s="68">
        <v>19794.48</v>
      </c>
    </row>
    <row r="33" spans="1:16">
      <c r="A33" s="33">
        <v>50</v>
      </c>
      <c r="B33" s="34">
        <v>37427</v>
      </c>
      <c r="C33" s="33" t="s">
        <v>514</v>
      </c>
      <c r="D33" s="33" t="s">
        <v>510</v>
      </c>
      <c r="E33" s="33" t="s">
        <v>511</v>
      </c>
      <c r="F33" s="7" t="s">
        <v>491</v>
      </c>
      <c r="H33" t="s">
        <v>512</v>
      </c>
      <c r="I33" s="7">
        <v>175</v>
      </c>
      <c r="J33" s="7" t="s">
        <v>37</v>
      </c>
      <c r="K33" s="7" t="s">
        <v>26</v>
      </c>
      <c r="M33" s="37">
        <v>47329.88</v>
      </c>
      <c r="N33" s="139">
        <v>2124</v>
      </c>
      <c r="O33" s="142">
        <v>1</v>
      </c>
      <c r="P33" s="68">
        <v>25595.39</v>
      </c>
    </row>
    <row r="34" spans="1:16">
      <c r="A34" s="33">
        <v>27</v>
      </c>
      <c r="B34" s="34">
        <v>37569</v>
      </c>
      <c r="C34" s="33" t="s">
        <v>514</v>
      </c>
      <c r="D34" s="33" t="s">
        <v>510</v>
      </c>
      <c r="E34" s="33" t="s">
        <v>511</v>
      </c>
      <c r="F34" s="7" t="s">
        <v>491</v>
      </c>
      <c r="H34" t="s">
        <v>512</v>
      </c>
      <c r="I34" s="7">
        <v>175</v>
      </c>
      <c r="J34" s="7" t="s">
        <v>37</v>
      </c>
      <c r="K34" s="7" t="s">
        <v>26</v>
      </c>
      <c r="M34" s="37">
        <v>48284.97</v>
      </c>
      <c r="N34" s="139">
        <v>2086</v>
      </c>
      <c r="O34" s="142">
        <v>1</v>
      </c>
      <c r="P34" s="68">
        <v>38330.35</v>
      </c>
    </row>
    <row r="35" spans="1:16">
      <c r="A35" s="33">
        <v>79</v>
      </c>
      <c r="B35" s="34">
        <v>42223</v>
      </c>
      <c r="C35" s="33" t="s">
        <v>514</v>
      </c>
      <c r="D35" s="33" t="s">
        <v>510</v>
      </c>
      <c r="E35" s="33" t="s">
        <v>511</v>
      </c>
      <c r="F35" s="7" t="s">
        <v>491</v>
      </c>
      <c r="H35" t="s">
        <v>515</v>
      </c>
      <c r="I35" s="7">
        <v>158</v>
      </c>
      <c r="J35" s="7" t="s">
        <v>37</v>
      </c>
      <c r="K35" s="7" t="s">
        <v>26</v>
      </c>
      <c r="M35" s="37">
        <v>47953.35</v>
      </c>
      <c r="N35" s="139">
        <v>2185.5</v>
      </c>
      <c r="O35" s="142">
        <v>1</v>
      </c>
      <c r="P35" s="68">
        <v>26964.6</v>
      </c>
    </row>
    <row r="36" spans="1:16">
      <c r="A36" s="33">
        <v>24</v>
      </c>
      <c r="B36" s="34">
        <v>43598</v>
      </c>
      <c r="C36" s="33" t="s">
        <v>514</v>
      </c>
      <c r="D36" s="33" t="s">
        <v>510</v>
      </c>
      <c r="E36" s="33" t="s">
        <v>511</v>
      </c>
      <c r="F36" s="7" t="s">
        <v>491</v>
      </c>
      <c r="H36" t="s">
        <v>515</v>
      </c>
      <c r="I36" s="7">
        <v>140</v>
      </c>
      <c r="J36" s="7" t="s">
        <v>37</v>
      </c>
      <c r="K36" s="7" t="s">
        <v>26</v>
      </c>
      <c r="M36" s="37">
        <v>43211.360000000001</v>
      </c>
      <c r="N36" s="139">
        <v>2178.5</v>
      </c>
      <c r="O36" s="142">
        <v>1</v>
      </c>
      <c r="P36" s="68">
        <v>5689.84</v>
      </c>
    </row>
    <row r="37" spans="1:16">
      <c r="A37" s="33">
        <v>80</v>
      </c>
      <c r="B37" s="34">
        <v>44777</v>
      </c>
      <c r="C37" s="33" t="s">
        <v>162</v>
      </c>
      <c r="D37" s="33" t="s">
        <v>510</v>
      </c>
      <c r="E37" s="33" t="s">
        <v>511</v>
      </c>
      <c r="F37" s="7" t="s">
        <v>491</v>
      </c>
      <c r="H37" t="s">
        <v>515</v>
      </c>
      <c r="I37" s="7">
        <v>140</v>
      </c>
      <c r="J37" s="7" t="s">
        <v>37</v>
      </c>
      <c r="K37" s="7" t="s">
        <v>26</v>
      </c>
      <c r="M37" s="37">
        <v>18729.099999999999</v>
      </c>
      <c r="N37" s="139">
        <v>843</v>
      </c>
      <c r="O37" s="142">
        <v>1</v>
      </c>
      <c r="P37" s="68">
        <v>626.22</v>
      </c>
    </row>
    <row r="38" spans="1:16">
      <c r="A38" s="33">
        <v>39</v>
      </c>
      <c r="B38" s="34">
        <v>32209</v>
      </c>
      <c r="C38" s="33" t="s">
        <v>162</v>
      </c>
      <c r="D38" s="33" t="s">
        <v>510</v>
      </c>
      <c r="E38" s="33" t="s">
        <v>511</v>
      </c>
      <c r="F38" s="7" t="s">
        <v>516</v>
      </c>
      <c r="H38" t="s">
        <v>517</v>
      </c>
      <c r="I38" s="7">
        <v>158</v>
      </c>
      <c r="J38" s="7" t="s">
        <v>37</v>
      </c>
      <c r="K38" s="7" t="s">
        <v>26</v>
      </c>
      <c r="M38" s="37">
        <v>50344.9</v>
      </c>
      <c r="N38" s="139">
        <v>2307</v>
      </c>
      <c r="O38" s="142">
        <v>1</v>
      </c>
      <c r="P38" s="68">
        <v>47449.14</v>
      </c>
    </row>
    <row r="39" spans="1:16">
      <c r="A39" s="33">
        <v>26</v>
      </c>
      <c r="B39" s="34">
        <v>31533</v>
      </c>
      <c r="C39" s="33" t="s">
        <v>162</v>
      </c>
      <c r="D39" s="33" t="s">
        <v>510</v>
      </c>
      <c r="E39" s="33" t="s">
        <v>518</v>
      </c>
      <c r="F39" s="7" t="s">
        <v>519</v>
      </c>
      <c r="H39" t="s">
        <v>520</v>
      </c>
      <c r="I39" s="7">
        <v>250</v>
      </c>
      <c r="J39" s="7" t="s">
        <v>37</v>
      </c>
      <c r="K39" s="7" t="s">
        <v>26</v>
      </c>
      <c r="M39" s="37">
        <v>82264.56</v>
      </c>
      <c r="N39" s="139">
        <v>2308.5</v>
      </c>
      <c r="O39" s="142">
        <v>1</v>
      </c>
      <c r="P39" s="68">
        <v>39194.21</v>
      </c>
    </row>
    <row r="40" spans="1:16">
      <c r="A40" s="33">
        <v>18</v>
      </c>
      <c r="B40" s="34">
        <v>34243</v>
      </c>
      <c r="C40" s="33" t="s">
        <v>162</v>
      </c>
      <c r="D40" s="33" t="s">
        <v>510</v>
      </c>
      <c r="E40" s="33" t="s">
        <v>518</v>
      </c>
      <c r="F40" s="7" t="s">
        <v>521</v>
      </c>
      <c r="I40" s="7">
        <v>230</v>
      </c>
      <c r="J40" s="7" t="s">
        <v>37</v>
      </c>
      <c r="K40" s="7" t="s">
        <v>26</v>
      </c>
      <c r="M40" s="37">
        <v>61833.97</v>
      </c>
      <c r="N40" s="139">
        <v>2028</v>
      </c>
      <c r="O40" s="142">
        <v>1</v>
      </c>
      <c r="P40" s="68">
        <v>51508.91</v>
      </c>
    </row>
    <row r="41" spans="1:16">
      <c r="A41" s="33">
        <v>9</v>
      </c>
      <c r="B41" s="34">
        <v>36479</v>
      </c>
      <c r="C41" s="33" t="s">
        <v>162</v>
      </c>
      <c r="D41" s="33" t="s">
        <v>510</v>
      </c>
      <c r="E41" s="33" t="s">
        <v>522</v>
      </c>
      <c r="F41" s="7" t="s">
        <v>523</v>
      </c>
      <c r="I41" s="7">
        <v>205</v>
      </c>
      <c r="J41" s="7" t="s">
        <v>37</v>
      </c>
      <c r="K41" s="7" t="s">
        <v>26</v>
      </c>
      <c r="M41" s="37">
        <v>55601.29</v>
      </c>
      <c r="N41" s="139">
        <v>2028</v>
      </c>
      <c r="O41" s="142">
        <v>1</v>
      </c>
      <c r="P41" s="68">
        <v>52420.41</v>
      </c>
    </row>
    <row r="42" spans="1:16">
      <c r="A42" s="81">
        <v>1</v>
      </c>
      <c r="B42" s="79">
        <v>44457</v>
      </c>
      <c r="C42" s="33" t="s">
        <v>524</v>
      </c>
      <c r="D42" s="81" t="s">
        <v>525</v>
      </c>
      <c r="E42" s="81" t="s">
        <v>526</v>
      </c>
      <c r="F42" s="81" t="s">
        <v>527</v>
      </c>
      <c r="G42" s="143"/>
      <c r="H42" s="6" t="s">
        <v>528</v>
      </c>
      <c r="I42" s="81">
        <v>140</v>
      </c>
      <c r="J42" s="81" t="s">
        <v>201</v>
      </c>
      <c r="K42" s="81" t="s">
        <v>120</v>
      </c>
      <c r="L42" s="79">
        <v>44620</v>
      </c>
      <c r="M42" s="144">
        <v>726.26</v>
      </c>
      <c r="N42" s="145">
        <v>247</v>
      </c>
      <c r="O42" s="146" t="s">
        <v>144</v>
      </c>
      <c r="P42" s="147" t="s">
        <v>144</v>
      </c>
    </row>
    <row r="43" spans="1:16">
      <c r="A43" s="81">
        <v>2</v>
      </c>
      <c r="B43" s="79">
        <v>44796</v>
      </c>
      <c r="C43" s="33" t="s">
        <v>524</v>
      </c>
      <c r="D43" s="81" t="s">
        <v>525</v>
      </c>
      <c r="E43" s="81" t="s">
        <v>526</v>
      </c>
      <c r="F43" s="81" t="s">
        <v>529</v>
      </c>
      <c r="G43" s="143"/>
      <c r="H43" s="6" t="s">
        <v>530</v>
      </c>
      <c r="I43" s="81">
        <v>140</v>
      </c>
      <c r="J43" s="81" t="s">
        <v>201</v>
      </c>
      <c r="K43" s="81" t="s">
        <v>120</v>
      </c>
      <c r="L43" s="79">
        <v>44803</v>
      </c>
      <c r="M43" s="144">
        <v>184.04</v>
      </c>
      <c r="N43" s="145">
        <v>52</v>
      </c>
      <c r="O43" s="146" t="s">
        <v>144</v>
      </c>
      <c r="P43" s="147" t="s">
        <v>144</v>
      </c>
    </row>
    <row r="44" spans="1:16">
      <c r="A44" s="81">
        <v>3</v>
      </c>
      <c r="B44" s="79">
        <v>44359</v>
      </c>
      <c r="C44" s="33" t="s">
        <v>524</v>
      </c>
      <c r="D44" s="81" t="s">
        <v>525</v>
      </c>
      <c r="E44" s="81" t="s">
        <v>526</v>
      </c>
      <c r="F44" s="81" t="s">
        <v>527</v>
      </c>
      <c r="G44" s="143"/>
      <c r="H44" s="6" t="s">
        <v>528</v>
      </c>
      <c r="I44" s="81">
        <v>140</v>
      </c>
      <c r="J44" s="81" t="s">
        <v>201</v>
      </c>
      <c r="K44" s="81" t="s">
        <v>120</v>
      </c>
      <c r="L44" s="79">
        <v>44848</v>
      </c>
      <c r="M44" s="144">
        <v>790.03</v>
      </c>
      <c r="N44" s="145">
        <v>188.5</v>
      </c>
      <c r="O44" s="146">
        <v>1</v>
      </c>
      <c r="P44" s="147" t="s">
        <v>144</v>
      </c>
    </row>
    <row r="45" spans="1:16">
      <c r="A45" s="81">
        <v>4</v>
      </c>
      <c r="B45" s="79">
        <v>44717</v>
      </c>
      <c r="C45" s="33" t="s">
        <v>524</v>
      </c>
      <c r="D45" s="81" t="s">
        <v>525</v>
      </c>
      <c r="E45" s="81" t="s">
        <v>526</v>
      </c>
      <c r="F45" s="81" t="s">
        <v>527</v>
      </c>
      <c r="G45" s="143"/>
      <c r="H45" s="6" t="s">
        <v>528</v>
      </c>
      <c r="I45" s="81">
        <v>140</v>
      </c>
      <c r="J45" s="81" t="s">
        <v>201</v>
      </c>
      <c r="K45" s="81" t="s">
        <v>120</v>
      </c>
      <c r="L45" s="79">
        <v>44918</v>
      </c>
      <c r="M45" s="144">
        <v>10546.28</v>
      </c>
      <c r="N45" s="145">
        <v>1287</v>
      </c>
      <c r="O45" s="146">
        <v>1</v>
      </c>
      <c r="P45" s="147" t="s">
        <v>144</v>
      </c>
    </row>
    <row r="46" spans="1:16">
      <c r="A46" s="81">
        <v>5</v>
      </c>
      <c r="B46" s="79">
        <v>44586</v>
      </c>
      <c r="C46" s="33" t="s">
        <v>524</v>
      </c>
      <c r="D46" s="81" t="s">
        <v>525</v>
      </c>
      <c r="E46" s="81" t="s">
        <v>526</v>
      </c>
      <c r="F46" s="81" t="s">
        <v>527</v>
      </c>
      <c r="G46" s="143"/>
      <c r="H46" s="6" t="s">
        <v>528</v>
      </c>
      <c r="I46" s="81">
        <v>140</v>
      </c>
      <c r="J46" s="81" t="s">
        <v>201</v>
      </c>
      <c r="K46" s="81" t="s">
        <v>120</v>
      </c>
      <c r="L46" s="79">
        <v>44620</v>
      </c>
      <c r="M46" s="144">
        <v>4071.23</v>
      </c>
      <c r="N46" s="145">
        <v>1059.5</v>
      </c>
      <c r="O46" s="146">
        <v>1</v>
      </c>
      <c r="P46" s="147" t="s">
        <v>144</v>
      </c>
    </row>
    <row r="47" spans="1:16">
      <c r="A47" s="81">
        <v>6</v>
      </c>
      <c r="B47" s="79">
        <v>44697</v>
      </c>
      <c r="C47" s="33" t="s">
        <v>524</v>
      </c>
      <c r="D47" s="81" t="s">
        <v>525</v>
      </c>
      <c r="E47" s="81" t="s">
        <v>526</v>
      </c>
      <c r="F47" s="81" t="s">
        <v>527</v>
      </c>
      <c r="G47" s="143"/>
      <c r="H47" s="6" t="s">
        <v>528</v>
      </c>
      <c r="I47" s="81">
        <v>140</v>
      </c>
      <c r="J47" s="81" t="s">
        <v>201</v>
      </c>
      <c r="K47" s="81" t="s">
        <v>120</v>
      </c>
      <c r="L47" s="79">
        <v>44742</v>
      </c>
      <c r="M47" s="144">
        <v>2264.88</v>
      </c>
      <c r="N47" s="145">
        <v>247</v>
      </c>
      <c r="O47" s="146">
        <v>1</v>
      </c>
      <c r="P47" s="147" t="s">
        <v>144</v>
      </c>
    </row>
    <row r="48" spans="1:16">
      <c r="A48" s="81">
        <v>7</v>
      </c>
      <c r="B48" s="79">
        <v>44743</v>
      </c>
      <c r="C48" s="33" t="s">
        <v>524</v>
      </c>
      <c r="D48" s="81" t="s">
        <v>525</v>
      </c>
      <c r="E48" s="81" t="s">
        <v>526</v>
      </c>
      <c r="F48" s="81" t="s">
        <v>527</v>
      </c>
      <c r="G48" s="143"/>
      <c r="H48" s="6" t="s">
        <v>528</v>
      </c>
      <c r="I48" s="81">
        <v>140</v>
      </c>
      <c r="J48" s="81" t="s">
        <v>201</v>
      </c>
      <c r="K48" s="81" t="s">
        <v>120</v>
      </c>
      <c r="L48" s="79">
        <v>44773</v>
      </c>
      <c r="M48" s="144">
        <v>1574.3</v>
      </c>
      <c r="N48" s="145">
        <v>201.5</v>
      </c>
      <c r="O48" s="146">
        <v>1</v>
      </c>
      <c r="P48" s="147" t="s">
        <v>144</v>
      </c>
    </row>
    <row r="49" spans="1:16">
      <c r="A49" s="81">
        <v>8</v>
      </c>
      <c r="B49" s="79">
        <v>44752</v>
      </c>
      <c r="C49" s="33" t="s">
        <v>524</v>
      </c>
      <c r="D49" s="81" t="s">
        <v>525</v>
      </c>
      <c r="E49" s="81" t="s">
        <v>526</v>
      </c>
      <c r="F49" s="81" t="s">
        <v>527</v>
      </c>
      <c r="G49" s="143"/>
      <c r="H49" s="6" t="s">
        <v>528</v>
      </c>
      <c r="I49" s="81">
        <v>140</v>
      </c>
      <c r="J49" s="81" t="s">
        <v>201</v>
      </c>
      <c r="K49" s="81" t="s">
        <v>120</v>
      </c>
      <c r="L49" s="79">
        <v>44790</v>
      </c>
      <c r="M49" s="144">
        <v>1095.49</v>
      </c>
      <c r="N49" s="145">
        <v>130</v>
      </c>
      <c r="O49" s="146">
        <v>1</v>
      </c>
      <c r="P49" s="147" t="s">
        <v>144</v>
      </c>
    </row>
    <row r="50" spans="1:16">
      <c r="A50" s="81">
        <v>13</v>
      </c>
      <c r="B50" s="34" t="s">
        <v>531</v>
      </c>
      <c r="C50" s="33" t="s">
        <v>532</v>
      </c>
      <c r="D50" s="81" t="s">
        <v>141</v>
      </c>
      <c r="E50" s="33" t="s">
        <v>533</v>
      </c>
      <c r="F50" s="81" t="s">
        <v>534</v>
      </c>
      <c r="H50" s="6" t="s">
        <v>118</v>
      </c>
      <c r="I50" s="81">
        <v>193</v>
      </c>
      <c r="J50" s="7" t="s">
        <v>37</v>
      </c>
      <c r="K50" s="81" t="s">
        <v>120</v>
      </c>
      <c r="M50" s="37">
        <v>47012.13</v>
      </c>
      <c r="N50" s="139">
        <v>2028</v>
      </c>
      <c r="O50" s="146">
        <v>1</v>
      </c>
      <c r="P50" s="68">
        <v>75904.600000000006</v>
      </c>
    </row>
    <row r="51" spans="1:16">
      <c r="A51" s="81">
        <v>14</v>
      </c>
      <c r="B51" s="34" t="s">
        <v>531</v>
      </c>
      <c r="C51" s="33" t="s">
        <v>532</v>
      </c>
      <c r="D51" s="81" t="s">
        <v>141</v>
      </c>
      <c r="E51" s="33" t="s">
        <v>535</v>
      </c>
      <c r="F51" s="33" t="s">
        <v>536</v>
      </c>
      <c r="H51" s="6" t="s">
        <v>118</v>
      </c>
      <c r="I51" s="81">
        <v>183</v>
      </c>
      <c r="J51" s="7" t="s">
        <v>37</v>
      </c>
      <c r="K51" s="81" t="s">
        <v>120</v>
      </c>
      <c r="M51" s="37">
        <v>48535.34</v>
      </c>
      <c r="N51" s="139">
        <v>2028</v>
      </c>
      <c r="O51" s="146">
        <v>1</v>
      </c>
      <c r="P51" s="68">
        <v>76265.06</v>
      </c>
    </row>
    <row r="52" spans="1:16">
      <c r="A52" s="81">
        <v>15</v>
      </c>
      <c r="B52" s="34" t="s">
        <v>537</v>
      </c>
      <c r="C52" s="33" t="s">
        <v>532</v>
      </c>
      <c r="D52" s="81" t="s">
        <v>141</v>
      </c>
      <c r="E52" s="33" t="s">
        <v>535</v>
      </c>
      <c r="F52" s="33" t="s">
        <v>536</v>
      </c>
      <c r="H52" s="6" t="s">
        <v>118</v>
      </c>
      <c r="I52" s="81">
        <v>183</v>
      </c>
      <c r="J52" s="7" t="s">
        <v>37</v>
      </c>
      <c r="K52" s="81" t="s">
        <v>120</v>
      </c>
      <c r="M52" s="37">
        <v>45678.33</v>
      </c>
      <c r="N52" s="139">
        <v>2028</v>
      </c>
      <c r="O52" s="146">
        <v>1</v>
      </c>
      <c r="P52" s="68">
        <v>73170.73</v>
      </c>
    </row>
    <row r="53" spans="1:16">
      <c r="A53" s="81">
        <v>18</v>
      </c>
      <c r="B53" s="34" t="s">
        <v>538</v>
      </c>
      <c r="C53" s="33" t="s">
        <v>532</v>
      </c>
      <c r="D53" s="81" t="s">
        <v>141</v>
      </c>
      <c r="E53" s="33" t="s">
        <v>539</v>
      </c>
      <c r="F53" s="33" t="s">
        <v>540</v>
      </c>
      <c r="H53" s="6" t="s">
        <v>118</v>
      </c>
      <c r="I53" s="81">
        <v>158</v>
      </c>
      <c r="J53" s="7" t="s">
        <v>37</v>
      </c>
      <c r="K53" s="81" t="s">
        <v>120</v>
      </c>
      <c r="M53" s="37">
        <v>39346.22</v>
      </c>
      <c r="N53" s="139">
        <v>2028</v>
      </c>
      <c r="O53" s="146">
        <v>1</v>
      </c>
      <c r="P53" s="68">
        <v>36182.83</v>
      </c>
    </row>
    <row r="54" spans="1:16">
      <c r="A54" s="81">
        <v>19</v>
      </c>
      <c r="B54" s="34" t="s">
        <v>541</v>
      </c>
      <c r="C54" s="33" t="s">
        <v>532</v>
      </c>
      <c r="D54" s="81" t="s">
        <v>141</v>
      </c>
      <c r="E54" s="33" t="s">
        <v>542</v>
      </c>
      <c r="F54" s="33" t="s">
        <v>543</v>
      </c>
      <c r="H54" s="6" t="s">
        <v>118</v>
      </c>
      <c r="I54" s="81">
        <v>250</v>
      </c>
      <c r="J54" s="7" t="s">
        <v>37</v>
      </c>
      <c r="K54" s="81" t="s">
        <v>120</v>
      </c>
      <c r="M54" s="37">
        <v>75363.149999999994</v>
      </c>
      <c r="N54" s="139">
        <v>2028</v>
      </c>
      <c r="O54" s="146">
        <v>1</v>
      </c>
      <c r="P54" s="68">
        <v>15800.64</v>
      </c>
    </row>
    <row r="55" spans="1:16">
      <c r="A55" s="81">
        <v>20</v>
      </c>
      <c r="B55" s="34" t="s">
        <v>544</v>
      </c>
      <c r="C55" s="33" t="s">
        <v>532</v>
      </c>
      <c r="D55" s="81" t="s">
        <v>141</v>
      </c>
      <c r="E55" s="33" t="s">
        <v>545</v>
      </c>
      <c r="F55" s="33" t="s">
        <v>546</v>
      </c>
      <c r="H55" s="6" t="s">
        <v>118</v>
      </c>
      <c r="I55" s="81">
        <v>158</v>
      </c>
      <c r="J55" s="7" t="s">
        <v>37</v>
      </c>
      <c r="K55" s="81" t="s">
        <v>120</v>
      </c>
      <c r="M55" s="37">
        <v>35463.08</v>
      </c>
      <c r="N55" s="139">
        <v>2028</v>
      </c>
      <c r="O55" s="146">
        <v>1</v>
      </c>
      <c r="P55" s="68">
        <v>18829.810000000001</v>
      </c>
    </row>
    <row r="56" spans="1:16">
      <c r="A56" s="81">
        <v>29</v>
      </c>
      <c r="B56" s="34" t="s">
        <v>547</v>
      </c>
      <c r="C56" s="33" t="s">
        <v>532</v>
      </c>
      <c r="D56" s="81" t="s">
        <v>141</v>
      </c>
      <c r="E56" s="33" t="s">
        <v>548</v>
      </c>
      <c r="F56" s="33" t="s">
        <v>549</v>
      </c>
      <c r="I56" s="81">
        <v>155</v>
      </c>
      <c r="J56" s="7" t="s">
        <v>37</v>
      </c>
      <c r="K56" s="81" t="s">
        <v>120</v>
      </c>
      <c r="M56" s="37">
        <v>27653.040000000001</v>
      </c>
      <c r="N56" s="139">
        <v>1690</v>
      </c>
      <c r="O56" s="146">
        <v>1</v>
      </c>
    </row>
    <row r="57" spans="1:16">
      <c r="A57" s="81">
        <v>32</v>
      </c>
      <c r="B57" s="34" t="s">
        <v>550</v>
      </c>
      <c r="C57" s="33" t="s">
        <v>532</v>
      </c>
      <c r="D57" s="81" t="s">
        <v>141</v>
      </c>
      <c r="E57" s="33" t="s">
        <v>551</v>
      </c>
      <c r="F57" s="33" t="s">
        <v>552</v>
      </c>
      <c r="H57" s="6" t="s">
        <v>118</v>
      </c>
      <c r="I57" s="81">
        <v>140</v>
      </c>
      <c r="J57" s="81" t="s">
        <v>201</v>
      </c>
      <c r="K57" s="81" t="s">
        <v>120</v>
      </c>
      <c r="L57" s="33" t="s">
        <v>553</v>
      </c>
      <c r="M57" s="37">
        <v>820.14</v>
      </c>
      <c r="N57" s="139">
        <v>0</v>
      </c>
      <c r="O57" s="146">
        <v>1</v>
      </c>
    </row>
    <row r="58" spans="1:16">
      <c r="A58" s="78">
        <v>1</v>
      </c>
      <c r="B58" s="148">
        <v>36949</v>
      </c>
      <c r="C58" s="33" t="s">
        <v>554</v>
      </c>
      <c r="D58" s="219" t="s">
        <v>380</v>
      </c>
      <c r="E58" s="220" t="s">
        <v>248</v>
      </c>
      <c r="F58" s="221" t="s">
        <v>285</v>
      </c>
      <c r="G58" s="143"/>
      <c r="H58" s="143" t="s">
        <v>555</v>
      </c>
      <c r="I58" s="78">
        <v>183</v>
      </c>
      <c r="J58" s="81" t="s">
        <v>37</v>
      </c>
      <c r="K58" s="81" t="s">
        <v>120</v>
      </c>
      <c r="L58" s="148"/>
      <c r="M58" s="149">
        <v>36143.5</v>
      </c>
      <c r="N58" s="150">
        <v>1830</v>
      </c>
      <c r="O58" s="151" t="s">
        <v>241</v>
      </c>
      <c r="P58" s="152">
        <v>39906.160000000003</v>
      </c>
    </row>
    <row r="59" spans="1:16">
      <c r="A59" s="7">
        <v>3</v>
      </c>
      <c r="B59" s="13">
        <v>41722</v>
      </c>
      <c r="C59" s="33" t="s">
        <v>556</v>
      </c>
      <c r="D59" s="7" t="s">
        <v>117</v>
      </c>
      <c r="E59" s="7"/>
      <c r="F59" s="7" t="s">
        <v>557</v>
      </c>
      <c r="G59" s="9"/>
      <c r="H59" s="9"/>
      <c r="I59" s="7">
        <v>158</v>
      </c>
      <c r="J59" s="7" t="s">
        <v>205</v>
      </c>
      <c r="K59" s="7" t="s">
        <v>148</v>
      </c>
      <c r="L59" s="7"/>
      <c r="M59" s="12">
        <v>34266</v>
      </c>
      <c r="N59" s="7">
        <v>2352</v>
      </c>
      <c r="O59" s="111">
        <v>50</v>
      </c>
      <c r="P59" s="109">
        <v>7982</v>
      </c>
    </row>
    <row r="60" spans="1:16">
      <c r="A60" s="97">
        <v>19</v>
      </c>
      <c r="B60" s="115">
        <v>40269</v>
      </c>
      <c r="C60" s="33" t="s">
        <v>252</v>
      </c>
      <c r="D60" s="97" t="s">
        <v>253</v>
      </c>
      <c r="E60" s="97">
        <v>158</v>
      </c>
      <c r="F60" s="97" t="s">
        <v>254</v>
      </c>
      <c r="G60" s="97"/>
      <c r="H60" s="97"/>
      <c r="I60" s="97">
        <v>158</v>
      </c>
      <c r="J60" s="97" t="s">
        <v>37</v>
      </c>
      <c r="K60" s="97" t="s">
        <v>558</v>
      </c>
      <c r="L60" s="97"/>
      <c r="M60" s="50">
        <v>20462.5</v>
      </c>
      <c r="N60" s="97">
        <v>1428.94</v>
      </c>
      <c r="O60" s="153" t="s">
        <v>559</v>
      </c>
      <c r="P60" s="154">
        <v>17803.71</v>
      </c>
    </row>
    <row r="61" spans="1:16">
      <c r="A61" s="78">
        <v>1</v>
      </c>
      <c r="B61" s="148">
        <v>32875</v>
      </c>
      <c r="C61" s="33" t="s">
        <v>560</v>
      </c>
      <c r="D61" s="219" t="s">
        <v>380</v>
      </c>
      <c r="E61" s="220" t="s">
        <v>248</v>
      </c>
      <c r="F61" s="221" t="s">
        <v>285</v>
      </c>
      <c r="G61" s="143"/>
      <c r="H61" s="143" t="s">
        <v>561</v>
      </c>
      <c r="I61" s="78">
        <v>183</v>
      </c>
      <c r="J61" s="81" t="s">
        <v>37</v>
      </c>
      <c r="K61" s="81" t="s">
        <v>474</v>
      </c>
      <c r="L61" s="148" t="s">
        <v>562</v>
      </c>
      <c r="M61" s="149">
        <v>41992.5</v>
      </c>
      <c r="N61" s="155">
        <v>1301</v>
      </c>
      <c r="O61" s="151" t="s">
        <v>241</v>
      </c>
      <c r="P61" s="152">
        <v>28277.32</v>
      </c>
    </row>
    <row r="62" spans="1:16">
      <c r="A62" s="81">
        <v>2</v>
      </c>
      <c r="B62" s="79">
        <v>32875</v>
      </c>
      <c r="C62" s="33" t="s">
        <v>560</v>
      </c>
      <c r="D62" s="219" t="s">
        <v>380</v>
      </c>
      <c r="E62" s="220" t="s">
        <v>248</v>
      </c>
      <c r="F62" s="221" t="s">
        <v>285</v>
      </c>
      <c r="G62" s="143"/>
      <c r="H62" s="143" t="s">
        <v>561</v>
      </c>
      <c r="I62" s="81">
        <v>183</v>
      </c>
      <c r="J62" s="81" t="s">
        <v>37</v>
      </c>
      <c r="K62" s="81" t="s">
        <v>474</v>
      </c>
      <c r="L62" s="148" t="s">
        <v>562</v>
      </c>
      <c r="M62" s="144">
        <v>50418.74</v>
      </c>
      <c r="N62" s="156">
        <v>1783</v>
      </c>
      <c r="O62" s="151" t="s">
        <v>241</v>
      </c>
      <c r="P62" s="157">
        <v>81060.78</v>
      </c>
    </row>
    <row r="63" spans="1:16">
      <c r="A63" s="158">
        <v>3</v>
      </c>
      <c r="B63" s="159">
        <v>33106</v>
      </c>
      <c r="C63" s="33" t="s">
        <v>560</v>
      </c>
      <c r="D63" s="219" t="s">
        <v>380</v>
      </c>
      <c r="E63" s="220" t="s">
        <v>248</v>
      </c>
      <c r="F63" s="221" t="s">
        <v>285</v>
      </c>
      <c r="G63" s="143"/>
      <c r="H63" s="143" t="s">
        <v>561</v>
      </c>
      <c r="I63" s="81">
        <v>183</v>
      </c>
      <c r="J63" s="81" t="s">
        <v>37</v>
      </c>
      <c r="K63" s="81" t="s">
        <v>474</v>
      </c>
      <c r="L63" s="148" t="s">
        <v>562</v>
      </c>
      <c r="M63" s="160">
        <v>48700.73</v>
      </c>
      <c r="N63" s="156">
        <v>1812</v>
      </c>
      <c r="O63" s="151" t="s">
        <v>241</v>
      </c>
      <c r="P63" s="157">
        <v>70183.179999999993</v>
      </c>
    </row>
    <row r="64" spans="1:16">
      <c r="A64" s="81">
        <v>4</v>
      </c>
      <c r="B64" s="79">
        <v>36511</v>
      </c>
      <c r="C64" s="33" t="s">
        <v>560</v>
      </c>
      <c r="D64" s="219" t="s">
        <v>380</v>
      </c>
      <c r="E64" s="220" t="s">
        <v>248</v>
      </c>
      <c r="F64" s="221" t="s">
        <v>285</v>
      </c>
      <c r="G64" s="143"/>
      <c r="H64" s="143" t="s">
        <v>561</v>
      </c>
      <c r="I64" s="81">
        <v>183</v>
      </c>
      <c r="J64" s="81" t="s">
        <v>37</v>
      </c>
      <c r="K64" s="81" t="s">
        <v>474</v>
      </c>
      <c r="L64" s="148" t="s">
        <v>562</v>
      </c>
      <c r="M64" s="144">
        <v>46376.24</v>
      </c>
      <c r="N64" s="156">
        <v>1508</v>
      </c>
      <c r="O64" s="151" t="s">
        <v>241</v>
      </c>
      <c r="P64" s="157">
        <v>53417.16</v>
      </c>
    </row>
    <row r="65" spans="1:16">
      <c r="A65" s="81">
        <v>5</v>
      </c>
      <c r="B65" s="79">
        <v>35324</v>
      </c>
      <c r="C65" s="33" t="s">
        <v>560</v>
      </c>
      <c r="D65" s="219" t="s">
        <v>380</v>
      </c>
      <c r="E65" s="220" t="s">
        <v>248</v>
      </c>
      <c r="F65" s="221" t="s">
        <v>285</v>
      </c>
      <c r="G65" s="143"/>
      <c r="H65" s="143" t="s">
        <v>561</v>
      </c>
      <c r="I65" s="81">
        <v>183</v>
      </c>
      <c r="J65" s="81" t="s">
        <v>37</v>
      </c>
      <c r="K65" s="81" t="s">
        <v>474</v>
      </c>
      <c r="L65" s="148" t="s">
        <v>562</v>
      </c>
      <c r="M65" s="144">
        <v>46263.54</v>
      </c>
      <c r="N65" s="156">
        <v>1677</v>
      </c>
      <c r="O65" s="151" t="s">
        <v>241</v>
      </c>
      <c r="P65" s="157">
        <v>48096.3</v>
      </c>
    </row>
    <row r="66" spans="1:16">
      <c r="A66" s="81">
        <v>6</v>
      </c>
      <c r="B66" s="79">
        <v>38334</v>
      </c>
      <c r="C66" s="33" t="s">
        <v>560</v>
      </c>
      <c r="D66" s="219" t="s">
        <v>380</v>
      </c>
      <c r="E66" s="220" t="s">
        <v>248</v>
      </c>
      <c r="F66" s="221" t="s">
        <v>285</v>
      </c>
      <c r="G66" s="143"/>
      <c r="H66" s="143" t="s">
        <v>561</v>
      </c>
      <c r="I66" s="81">
        <v>175</v>
      </c>
      <c r="J66" s="81" t="s">
        <v>37</v>
      </c>
      <c r="K66" s="81" t="s">
        <v>474</v>
      </c>
      <c r="L66" s="148" t="s">
        <v>562</v>
      </c>
      <c r="M66" s="144">
        <v>43384.66</v>
      </c>
      <c r="N66" s="156">
        <v>1508</v>
      </c>
      <c r="O66" s="151" t="s">
        <v>241</v>
      </c>
      <c r="P66" s="157">
        <v>23140.5</v>
      </c>
    </row>
    <row r="67" spans="1:16">
      <c r="A67" s="81">
        <v>7</v>
      </c>
      <c r="B67" s="79">
        <v>32878</v>
      </c>
      <c r="C67" s="33" t="s">
        <v>560</v>
      </c>
      <c r="D67" s="219" t="s">
        <v>382</v>
      </c>
      <c r="E67" s="220" t="s">
        <v>563</v>
      </c>
      <c r="F67" s="221" t="s">
        <v>564</v>
      </c>
      <c r="G67" s="143"/>
      <c r="H67" s="143" t="s">
        <v>565</v>
      </c>
      <c r="I67" s="81">
        <v>250</v>
      </c>
      <c r="J67" s="81" t="s">
        <v>37</v>
      </c>
      <c r="K67" s="81" t="s">
        <v>474</v>
      </c>
      <c r="L67" s="148" t="s">
        <v>562</v>
      </c>
      <c r="M67" s="144">
        <v>59415.7</v>
      </c>
      <c r="N67" s="156">
        <v>1976</v>
      </c>
      <c r="O67" s="151" t="s">
        <v>241</v>
      </c>
      <c r="P67" s="157">
        <v>24843.27</v>
      </c>
    </row>
    <row r="68" spans="1:16">
      <c r="A68" s="81">
        <v>8</v>
      </c>
      <c r="B68" s="79">
        <v>36486</v>
      </c>
      <c r="C68" s="33" t="s">
        <v>560</v>
      </c>
      <c r="D68" s="219" t="s">
        <v>382</v>
      </c>
      <c r="E68" s="220" t="s">
        <v>563</v>
      </c>
      <c r="F68" s="221" t="s">
        <v>566</v>
      </c>
      <c r="G68" s="143"/>
      <c r="H68" s="143" t="s">
        <v>238</v>
      </c>
      <c r="I68" s="81">
        <v>250</v>
      </c>
      <c r="J68" s="81" t="s">
        <v>37</v>
      </c>
      <c r="K68" s="81" t="s">
        <v>474</v>
      </c>
      <c r="L68" s="148" t="s">
        <v>562</v>
      </c>
      <c r="M68" s="144">
        <v>58520.26</v>
      </c>
      <c r="N68" s="156">
        <v>1976</v>
      </c>
      <c r="O68" s="151" t="s">
        <v>241</v>
      </c>
      <c r="P68" s="157">
        <v>21976.63</v>
      </c>
    </row>
    <row r="69" spans="1:16">
      <c r="A69" s="158">
        <v>9</v>
      </c>
      <c r="B69" s="159">
        <v>42261</v>
      </c>
      <c r="C69" s="33" t="s">
        <v>560</v>
      </c>
      <c r="D69" s="219" t="s">
        <v>380</v>
      </c>
      <c r="E69" s="220" t="s">
        <v>248</v>
      </c>
      <c r="F69" s="221" t="s">
        <v>285</v>
      </c>
      <c r="G69" s="143"/>
      <c r="H69" s="143" t="s">
        <v>561</v>
      </c>
      <c r="I69" s="81">
        <v>140</v>
      </c>
      <c r="J69" s="81" t="s">
        <v>37</v>
      </c>
      <c r="K69" s="81" t="s">
        <v>567</v>
      </c>
      <c r="L69" s="148" t="s">
        <v>562</v>
      </c>
      <c r="M69" s="144">
        <v>23123.37</v>
      </c>
      <c r="N69" s="156">
        <v>972</v>
      </c>
      <c r="O69" s="151" t="s">
        <v>241</v>
      </c>
      <c r="P69" s="157">
        <v>3210.28</v>
      </c>
    </row>
    <row r="70" spans="1:16">
      <c r="A70" s="158">
        <v>10</v>
      </c>
      <c r="B70" s="159">
        <v>42261</v>
      </c>
      <c r="C70" s="33" t="s">
        <v>560</v>
      </c>
      <c r="D70" s="219" t="s">
        <v>380</v>
      </c>
      <c r="E70" s="220" t="s">
        <v>248</v>
      </c>
      <c r="F70" s="221" t="s">
        <v>285</v>
      </c>
      <c r="G70" s="143"/>
      <c r="H70" s="143" t="s">
        <v>561</v>
      </c>
      <c r="I70" s="81">
        <v>140</v>
      </c>
      <c r="J70" s="81" t="s">
        <v>37</v>
      </c>
      <c r="K70" s="81" t="s">
        <v>567</v>
      </c>
      <c r="L70" s="148" t="s">
        <v>562</v>
      </c>
      <c r="M70" s="144">
        <v>16131</v>
      </c>
      <c r="N70" s="156">
        <v>864</v>
      </c>
      <c r="O70" s="151" t="s">
        <v>241</v>
      </c>
      <c r="P70" s="157">
        <v>714</v>
      </c>
    </row>
    <row r="71" spans="1:16">
      <c r="A71" s="158">
        <v>11</v>
      </c>
      <c r="B71" s="159">
        <v>42261</v>
      </c>
      <c r="C71" s="33" t="s">
        <v>560</v>
      </c>
      <c r="D71" s="219" t="s">
        <v>380</v>
      </c>
      <c r="E71" s="220" t="s">
        <v>248</v>
      </c>
      <c r="F71" s="221" t="s">
        <v>285</v>
      </c>
      <c r="G71" s="143"/>
      <c r="H71" s="143" t="s">
        <v>561</v>
      </c>
      <c r="I71" s="81">
        <v>140</v>
      </c>
      <c r="J71" s="81" t="s">
        <v>37</v>
      </c>
      <c r="K71" s="81" t="s">
        <v>567</v>
      </c>
      <c r="L71" s="148">
        <v>44615</v>
      </c>
      <c r="M71" s="144">
        <v>10798.75</v>
      </c>
      <c r="N71" s="156">
        <v>124</v>
      </c>
      <c r="O71" s="151" t="s">
        <v>241</v>
      </c>
      <c r="P71" s="157">
        <v>0</v>
      </c>
    </row>
    <row r="72" spans="1:16">
      <c r="A72" s="158">
        <v>12</v>
      </c>
      <c r="B72" s="159">
        <v>44867</v>
      </c>
      <c r="C72" s="33" t="s">
        <v>560</v>
      </c>
      <c r="D72" s="219" t="s">
        <v>380</v>
      </c>
      <c r="E72" s="220" t="s">
        <v>248</v>
      </c>
      <c r="F72" s="221" t="s">
        <v>285</v>
      </c>
      <c r="G72" s="143"/>
      <c r="H72" s="143" t="s">
        <v>561</v>
      </c>
      <c r="I72" s="81">
        <v>140</v>
      </c>
      <c r="J72" s="81" t="s">
        <v>44</v>
      </c>
      <c r="K72" s="81" t="s">
        <v>567</v>
      </c>
      <c r="L72" s="148">
        <v>45085</v>
      </c>
      <c r="M72" s="144">
        <v>14950.49</v>
      </c>
      <c r="N72" s="156">
        <v>786</v>
      </c>
      <c r="O72" s="151" t="s">
        <v>241</v>
      </c>
      <c r="P72" s="157">
        <v>151.27000000000001</v>
      </c>
    </row>
    <row r="73" spans="1:16">
      <c r="A73" s="158">
        <v>13</v>
      </c>
      <c r="B73" s="159">
        <v>44867</v>
      </c>
      <c r="C73" s="33" t="s">
        <v>560</v>
      </c>
      <c r="D73" s="219" t="s">
        <v>380</v>
      </c>
      <c r="E73" s="220" t="s">
        <v>248</v>
      </c>
      <c r="F73" s="221" t="s">
        <v>285</v>
      </c>
      <c r="G73" s="143"/>
      <c r="H73" s="143" t="s">
        <v>561</v>
      </c>
      <c r="I73" s="81">
        <v>140</v>
      </c>
      <c r="J73" s="81" t="s">
        <v>44</v>
      </c>
      <c r="K73" s="81" t="s">
        <v>567</v>
      </c>
      <c r="L73" s="148">
        <v>44993</v>
      </c>
      <c r="M73" s="144">
        <v>3241.93</v>
      </c>
      <c r="N73" s="156">
        <v>39</v>
      </c>
      <c r="O73" s="151" t="s">
        <v>241</v>
      </c>
      <c r="P73" s="157">
        <v>147.35</v>
      </c>
    </row>
    <row r="74" spans="1:16">
      <c r="A74" s="158">
        <v>14</v>
      </c>
      <c r="B74" s="159">
        <v>32112</v>
      </c>
      <c r="C74" s="33" t="s">
        <v>560</v>
      </c>
      <c r="D74" s="219" t="s">
        <v>380</v>
      </c>
      <c r="E74" s="220" t="s">
        <v>248</v>
      </c>
      <c r="F74" s="221" t="s">
        <v>285</v>
      </c>
      <c r="G74" s="143"/>
      <c r="H74" s="143" t="s">
        <v>561</v>
      </c>
      <c r="I74" s="81">
        <v>183</v>
      </c>
      <c r="J74" s="81" t="s">
        <v>44</v>
      </c>
      <c r="K74" s="81" t="s">
        <v>474</v>
      </c>
      <c r="L74" s="148" t="s">
        <v>562</v>
      </c>
      <c r="M74" s="144">
        <v>20330.98</v>
      </c>
      <c r="N74" s="156">
        <v>488</v>
      </c>
      <c r="O74" s="151" t="s">
        <v>241</v>
      </c>
      <c r="P74" s="157">
        <v>16846.099999999999</v>
      </c>
    </row>
    <row r="75" spans="1:16">
      <c r="A75" s="158">
        <v>15</v>
      </c>
      <c r="B75" s="159">
        <v>44867</v>
      </c>
      <c r="C75" s="33" t="s">
        <v>560</v>
      </c>
      <c r="D75" s="219" t="s">
        <v>380</v>
      </c>
      <c r="E75" s="220" t="s">
        <v>248</v>
      </c>
      <c r="F75" s="221" t="s">
        <v>285</v>
      </c>
      <c r="G75" s="143"/>
      <c r="H75" s="143" t="s">
        <v>561</v>
      </c>
      <c r="I75" s="81">
        <v>140</v>
      </c>
      <c r="J75" s="81" t="s">
        <v>44</v>
      </c>
      <c r="K75" s="81" t="s">
        <v>567</v>
      </c>
      <c r="L75" s="148">
        <v>45085</v>
      </c>
      <c r="M75" s="144">
        <v>15969.16</v>
      </c>
      <c r="N75" s="156">
        <v>488</v>
      </c>
      <c r="O75" s="151" t="s">
        <v>241</v>
      </c>
      <c r="P75" s="157">
        <v>147.69999999999999</v>
      </c>
    </row>
    <row r="76" spans="1:16">
      <c r="A76" s="158">
        <v>16</v>
      </c>
      <c r="B76" s="159">
        <v>44867</v>
      </c>
      <c r="C76" s="33" t="s">
        <v>560</v>
      </c>
      <c r="D76" s="219" t="s">
        <v>380</v>
      </c>
      <c r="E76" s="220" t="s">
        <v>248</v>
      </c>
      <c r="F76" s="221" t="s">
        <v>285</v>
      </c>
      <c r="G76" s="143"/>
      <c r="H76" s="143" t="s">
        <v>561</v>
      </c>
      <c r="I76" s="81">
        <v>140</v>
      </c>
      <c r="J76" s="81" t="s">
        <v>44</v>
      </c>
      <c r="K76" s="81" t="s">
        <v>567</v>
      </c>
      <c r="L76" s="148">
        <v>45085</v>
      </c>
      <c r="M76" s="144">
        <v>3528.74</v>
      </c>
      <c r="N76" s="156">
        <v>176</v>
      </c>
      <c r="O76" s="151" t="s">
        <v>241</v>
      </c>
      <c r="P76" s="157">
        <v>156.09</v>
      </c>
    </row>
    <row r="77" spans="1:16">
      <c r="A77" s="158">
        <v>17</v>
      </c>
      <c r="B77" s="159">
        <v>44867</v>
      </c>
      <c r="C77" s="33" t="s">
        <v>560</v>
      </c>
      <c r="D77" s="219" t="s">
        <v>380</v>
      </c>
      <c r="E77" s="220" t="s">
        <v>248</v>
      </c>
      <c r="F77" s="221" t="s">
        <v>285</v>
      </c>
      <c r="G77" s="143"/>
      <c r="H77" s="143" t="s">
        <v>561</v>
      </c>
      <c r="I77" s="81">
        <v>140</v>
      </c>
      <c r="J77" s="81" t="s">
        <v>44</v>
      </c>
      <c r="K77" s="81" t="s">
        <v>567</v>
      </c>
      <c r="L77" s="148">
        <v>45085</v>
      </c>
      <c r="M77" s="144">
        <v>3649.12</v>
      </c>
      <c r="N77" s="156">
        <v>52</v>
      </c>
      <c r="O77" s="151" t="s">
        <v>241</v>
      </c>
      <c r="P77" s="161">
        <v>147.72999999999999</v>
      </c>
    </row>
    <row r="78" spans="1:16">
      <c r="A78" s="158">
        <v>18</v>
      </c>
      <c r="B78" s="159">
        <v>44867</v>
      </c>
      <c r="C78" s="33" t="s">
        <v>560</v>
      </c>
      <c r="D78" s="219" t="s">
        <v>380</v>
      </c>
      <c r="E78" s="220" t="s">
        <v>248</v>
      </c>
      <c r="F78" s="221" t="s">
        <v>285</v>
      </c>
      <c r="G78" s="143"/>
      <c r="H78" s="143" t="s">
        <v>561</v>
      </c>
      <c r="I78" s="81">
        <v>140</v>
      </c>
      <c r="J78" s="81" t="s">
        <v>44</v>
      </c>
      <c r="K78" s="81" t="s">
        <v>567</v>
      </c>
      <c r="L78" s="148">
        <v>45085</v>
      </c>
      <c r="M78" s="144">
        <v>3362.52</v>
      </c>
      <c r="N78" s="156">
        <v>160</v>
      </c>
      <c r="O78" s="151" t="s">
        <v>241</v>
      </c>
      <c r="P78" s="161">
        <v>147.09</v>
      </c>
    </row>
    <row r="79" spans="1:16">
      <c r="A79" s="7">
        <v>25</v>
      </c>
      <c r="B79" s="13">
        <v>34608</v>
      </c>
      <c r="C79" s="33" t="s">
        <v>568</v>
      </c>
      <c r="D79" s="7" t="s">
        <v>117</v>
      </c>
      <c r="E79" s="7" t="s">
        <v>569</v>
      </c>
      <c r="F79" s="7" t="s">
        <v>570</v>
      </c>
      <c r="G79" s="11"/>
      <c r="H79" s="11"/>
      <c r="I79" s="7">
        <v>183</v>
      </c>
      <c r="J79" s="7" t="s">
        <v>205</v>
      </c>
      <c r="K79" s="7" t="s">
        <v>120</v>
      </c>
      <c r="L79" s="13"/>
      <c r="M79" s="12">
        <v>45226.93</v>
      </c>
      <c r="N79" s="7">
        <v>1745.75</v>
      </c>
      <c r="O79" s="151" t="s">
        <v>241</v>
      </c>
      <c r="P79" s="109">
        <v>43048.17</v>
      </c>
    </row>
    <row r="80" spans="1:16">
      <c r="A80" s="7">
        <v>101</v>
      </c>
      <c r="B80" s="13">
        <v>40043</v>
      </c>
      <c r="C80" s="33" t="s">
        <v>568</v>
      </c>
      <c r="D80" s="7" t="s">
        <v>117</v>
      </c>
      <c r="E80" s="7" t="s">
        <v>569</v>
      </c>
      <c r="F80" s="7" t="s">
        <v>570</v>
      </c>
      <c r="G80" s="11"/>
      <c r="H80" s="11"/>
      <c r="I80" s="7">
        <v>158</v>
      </c>
      <c r="J80" s="7" t="s">
        <v>205</v>
      </c>
      <c r="K80" s="7" t="s">
        <v>571</v>
      </c>
      <c r="L80" s="13"/>
      <c r="M80" s="12">
        <v>28286.3</v>
      </c>
      <c r="N80" s="7">
        <v>1300.01</v>
      </c>
      <c r="O80" s="151" t="s">
        <v>241</v>
      </c>
      <c r="P80" s="109">
        <v>19763.28</v>
      </c>
    </row>
    <row r="81" spans="1:16">
      <c r="A81" s="7">
        <v>138</v>
      </c>
      <c r="B81" s="13">
        <v>42261</v>
      </c>
      <c r="C81" s="33" t="s">
        <v>568</v>
      </c>
      <c r="D81" s="7" t="s">
        <v>117</v>
      </c>
      <c r="E81" s="7" t="s">
        <v>569</v>
      </c>
      <c r="F81" s="7" t="s">
        <v>570</v>
      </c>
      <c r="G81" s="11"/>
      <c r="H81" s="11"/>
      <c r="I81" s="7">
        <v>140</v>
      </c>
      <c r="J81" s="7" t="s">
        <v>205</v>
      </c>
      <c r="K81" s="7" t="s">
        <v>572</v>
      </c>
      <c r="L81" s="13"/>
      <c r="M81" s="12">
        <v>22309.77</v>
      </c>
      <c r="N81" s="7">
        <v>971.99</v>
      </c>
      <c r="O81" s="151" t="s">
        <v>241</v>
      </c>
      <c r="P81" s="109">
        <v>8784.2099999999991</v>
      </c>
    </row>
    <row r="82" spans="1:16">
      <c r="A82" s="7">
        <v>140</v>
      </c>
      <c r="B82" s="13">
        <v>40043</v>
      </c>
      <c r="C82" s="33" t="s">
        <v>568</v>
      </c>
      <c r="D82" s="7" t="s">
        <v>117</v>
      </c>
      <c r="E82" s="7" t="s">
        <v>569</v>
      </c>
      <c r="F82" s="7" t="s">
        <v>570</v>
      </c>
      <c r="G82" s="11"/>
      <c r="H82" s="11"/>
      <c r="I82" s="7">
        <v>140</v>
      </c>
      <c r="J82" s="7" t="s">
        <v>205</v>
      </c>
      <c r="K82" s="7" t="s">
        <v>573</v>
      </c>
      <c r="L82" s="13"/>
      <c r="M82" s="12">
        <v>19478</v>
      </c>
      <c r="N82" s="7">
        <v>979.74</v>
      </c>
      <c r="O82" s="151" t="s">
        <v>241</v>
      </c>
      <c r="P82" s="109">
        <v>7538.19</v>
      </c>
    </row>
    <row r="83" spans="1:16">
      <c r="A83" s="7">
        <v>158</v>
      </c>
      <c r="B83" s="13">
        <v>40043</v>
      </c>
      <c r="C83" s="33" t="s">
        <v>568</v>
      </c>
      <c r="D83" s="7" t="s">
        <v>117</v>
      </c>
      <c r="E83" s="7" t="s">
        <v>569</v>
      </c>
      <c r="F83" s="7" t="s">
        <v>570</v>
      </c>
      <c r="G83" s="11"/>
      <c r="H83" s="11"/>
      <c r="I83" s="7">
        <v>140</v>
      </c>
      <c r="J83" s="7" t="s">
        <v>205</v>
      </c>
      <c r="K83" s="7" t="s">
        <v>573</v>
      </c>
      <c r="L83" s="13"/>
      <c r="M83" s="12">
        <v>17443.080000000002</v>
      </c>
      <c r="N83" s="7">
        <v>979.42</v>
      </c>
      <c r="O83" s="151" t="s">
        <v>241</v>
      </c>
      <c r="P83" s="109">
        <v>3889.57</v>
      </c>
    </row>
    <row r="84" spans="1:16">
      <c r="A84" s="7">
        <v>168</v>
      </c>
      <c r="B84" s="13">
        <v>44519</v>
      </c>
      <c r="C84" s="33" t="s">
        <v>568</v>
      </c>
      <c r="D84" s="7" t="s">
        <v>122</v>
      </c>
      <c r="E84" s="7" t="s">
        <v>569</v>
      </c>
      <c r="F84" s="7" t="s">
        <v>574</v>
      </c>
      <c r="G84" s="9"/>
      <c r="H84" s="9"/>
      <c r="I84" s="7">
        <v>230</v>
      </c>
      <c r="J84" s="7" t="s">
        <v>205</v>
      </c>
      <c r="K84" s="7" t="s">
        <v>575</v>
      </c>
      <c r="L84" s="13"/>
      <c r="M84" s="12">
        <v>8768.23</v>
      </c>
      <c r="N84" s="7">
        <v>486</v>
      </c>
      <c r="O84" s="151" t="s">
        <v>241</v>
      </c>
      <c r="P84" s="109">
        <v>538.04999999999995</v>
      </c>
    </row>
    <row r="85" spans="1:16">
      <c r="A85" s="7">
        <v>169</v>
      </c>
      <c r="B85" s="13">
        <v>44501</v>
      </c>
      <c r="C85" s="33" t="s">
        <v>568</v>
      </c>
      <c r="D85" s="7" t="s">
        <v>576</v>
      </c>
      <c r="E85" s="7" t="s">
        <v>569</v>
      </c>
      <c r="F85" s="7" t="s">
        <v>574</v>
      </c>
      <c r="G85" s="9"/>
      <c r="H85" s="9"/>
      <c r="I85" s="7" t="s">
        <v>576</v>
      </c>
      <c r="J85" s="7" t="s">
        <v>205</v>
      </c>
      <c r="K85" s="7" t="s">
        <v>120</v>
      </c>
      <c r="L85" s="13"/>
      <c r="M85" s="12">
        <v>32679.08</v>
      </c>
      <c r="N85" s="7"/>
      <c r="O85" s="151" t="s">
        <v>241</v>
      </c>
      <c r="P85" s="109">
        <v>0</v>
      </c>
    </row>
    <row r="86" spans="1:16">
      <c r="A86" s="7">
        <v>170</v>
      </c>
      <c r="B86" s="13">
        <v>44814</v>
      </c>
      <c r="C86" s="33" t="s">
        <v>568</v>
      </c>
      <c r="D86" s="7" t="s">
        <v>117</v>
      </c>
      <c r="E86" s="7" t="s">
        <v>569</v>
      </c>
      <c r="F86" s="7" t="s">
        <v>570</v>
      </c>
      <c r="G86" s="9"/>
      <c r="H86" s="9"/>
      <c r="I86" s="7">
        <v>140</v>
      </c>
      <c r="J86" s="7" t="s">
        <v>215</v>
      </c>
      <c r="K86" s="7" t="s">
        <v>120</v>
      </c>
      <c r="L86" s="13">
        <v>45192</v>
      </c>
      <c r="M86" s="12">
        <v>591.20000000000005</v>
      </c>
      <c r="N86" s="7">
        <v>52</v>
      </c>
      <c r="O86" s="151" t="s">
        <v>241</v>
      </c>
      <c r="P86" s="109">
        <v>0</v>
      </c>
    </row>
    <row r="87" spans="1:16">
      <c r="A87" s="7">
        <v>6</v>
      </c>
      <c r="B87" s="13">
        <v>35954</v>
      </c>
      <c r="C87" s="7" t="s">
        <v>577</v>
      </c>
      <c r="D87" s="7" t="s">
        <v>141</v>
      </c>
      <c r="E87" s="7"/>
      <c r="F87" s="7" t="s">
        <v>578</v>
      </c>
      <c r="G87" s="9"/>
      <c r="H87" s="9" t="s">
        <v>118</v>
      </c>
      <c r="I87" s="7">
        <v>193</v>
      </c>
      <c r="J87" s="7" t="s">
        <v>166</v>
      </c>
      <c r="K87" s="7">
        <v>100</v>
      </c>
      <c r="L87" s="7"/>
      <c r="M87" s="12">
        <v>57578.51</v>
      </c>
      <c r="N87" s="162">
        <v>1885</v>
      </c>
      <c r="O87" s="9">
        <v>0</v>
      </c>
      <c r="P87" s="109">
        <v>60336.34</v>
      </c>
    </row>
    <row r="88" spans="1:16">
      <c r="A88" s="7">
        <v>8</v>
      </c>
      <c r="B88" s="13">
        <v>42037</v>
      </c>
      <c r="C88" s="7" t="s">
        <v>577</v>
      </c>
      <c r="D88" s="7" t="s">
        <v>141</v>
      </c>
      <c r="E88" s="7"/>
      <c r="F88" s="7" t="s">
        <v>579</v>
      </c>
      <c r="G88" s="9"/>
      <c r="H88" s="9" t="s">
        <v>118</v>
      </c>
      <c r="I88" s="7">
        <v>140</v>
      </c>
      <c r="J88" s="7" t="s">
        <v>166</v>
      </c>
      <c r="K88" s="7">
        <v>100</v>
      </c>
      <c r="L88" s="7"/>
      <c r="M88" s="12">
        <v>35721.29</v>
      </c>
      <c r="N88" s="162">
        <v>1827.04</v>
      </c>
      <c r="O88" s="151" t="s">
        <v>241</v>
      </c>
      <c r="P88" s="109">
        <v>13951.91</v>
      </c>
    </row>
    <row r="89" spans="1:16">
      <c r="A89" s="7">
        <v>2</v>
      </c>
      <c r="B89" s="13">
        <v>39828</v>
      </c>
      <c r="C89" s="7" t="s">
        <v>577</v>
      </c>
      <c r="D89" s="7" t="s">
        <v>141</v>
      </c>
      <c r="E89" s="7"/>
      <c r="F89" s="7" t="s">
        <v>579</v>
      </c>
      <c r="G89" s="9"/>
      <c r="H89" s="9" t="s">
        <v>118</v>
      </c>
      <c r="I89" s="7">
        <v>158</v>
      </c>
      <c r="J89" s="7" t="s">
        <v>166</v>
      </c>
      <c r="K89" s="7">
        <v>100</v>
      </c>
      <c r="L89" s="7"/>
      <c r="M89" s="12">
        <v>46586.1</v>
      </c>
      <c r="N89" s="162">
        <v>2022.86</v>
      </c>
      <c r="O89" s="151" t="s">
        <v>241</v>
      </c>
      <c r="P89" s="109">
        <v>28562.53</v>
      </c>
    </row>
    <row r="90" spans="1:16">
      <c r="A90" s="7">
        <v>9</v>
      </c>
      <c r="B90" s="13">
        <v>42037</v>
      </c>
      <c r="C90" s="7" t="s">
        <v>577</v>
      </c>
      <c r="D90" s="7" t="s">
        <v>141</v>
      </c>
      <c r="E90" s="7"/>
      <c r="F90" s="7" t="s">
        <v>579</v>
      </c>
      <c r="G90" s="9"/>
      <c r="H90" s="9" t="s">
        <v>118</v>
      </c>
      <c r="I90" s="7">
        <v>158</v>
      </c>
      <c r="J90" s="7" t="s">
        <v>166</v>
      </c>
      <c r="K90" s="7">
        <v>100</v>
      </c>
      <c r="L90" s="7"/>
      <c r="M90" s="12">
        <v>44321.05</v>
      </c>
      <c r="N90" s="162">
        <v>1957.19</v>
      </c>
      <c r="O90" s="151" t="s">
        <v>241</v>
      </c>
      <c r="P90" s="109">
        <v>21976.720000000001</v>
      </c>
    </row>
    <row r="91" spans="1:16">
      <c r="A91" s="7">
        <v>10</v>
      </c>
      <c r="B91" s="13">
        <v>40940</v>
      </c>
      <c r="C91" s="7" t="s">
        <v>577</v>
      </c>
      <c r="D91" s="7" t="s">
        <v>141</v>
      </c>
      <c r="E91" s="7"/>
      <c r="F91" s="7" t="s">
        <v>579</v>
      </c>
      <c r="G91" s="9"/>
      <c r="H91" s="9" t="s">
        <v>118</v>
      </c>
      <c r="I91" s="7">
        <v>158</v>
      </c>
      <c r="J91" s="7" t="s">
        <v>166</v>
      </c>
      <c r="K91" s="7">
        <v>100</v>
      </c>
      <c r="L91" s="7"/>
      <c r="M91" s="12">
        <v>44197.08</v>
      </c>
      <c r="N91" s="162">
        <v>1988.8</v>
      </c>
      <c r="O91" s="151" t="s">
        <v>241</v>
      </c>
      <c r="P91" s="109">
        <v>21057.27</v>
      </c>
    </row>
    <row r="92" spans="1:16">
      <c r="A92" s="7">
        <v>14</v>
      </c>
      <c r="B92" s="13">
        <v>33525</v>
      </c>
      <c r="C92" s="7" t="s">
        <v>577</v>
      </c>
      <c r="D92" s="7" t="s">
        <v>141</v>
      </c>
      <c r="E92" s="7"/>
      <c r="F92" s="7" t="s">
        <v>579</v>
      </c>
      <c r="G92" s="9"/>
      <c r="H92" s="9" t="s">
        <v>118</v>
      </c>
      <c r="I92" s="7">
        <v>183</v>
      </c>
      <c r="J92" s="7" t="s">
        <v>166</v>
      </c>
      <c r="K92" s="7">
        <v>100</v>
      </c>
      <c r="L92" s="7"/>
      <c r="M92" s="12">
        <v>51322.86</v>
      </c>
      <c r="N92" s="162">
        <v>2032.98</v>
      </c>
      <c r="O92" s="151" t="s">
        <v>241</v>
      </c>
      <c r="P92" s="109">
        <v>18241.77</v>
      </c>
    </row>
    <row r="93" spans="1:16">
      <c r="A93" s="7">
        <v>17</v>
      </c>
      <c r="B93" s="13">
        <v>38018</v>
      </c>
      <c r="C93" s="7" t="s">
        <v>577</v>
      </c>
      <c r="D93" s="7" t="s">
        <v>141</v>
      </c>
      <c r="E93" s="7"/>
      <c r="F93" s="7" t="s">
        <v>579</v>
      </c>
      <c r="G93" s="9"/>
      <c r="H93" s="9" t="s">
        <v>118</v>
      </c>
      <c r="I93" s="7">
        <v>175</v>
      </c>
      <c r="J93" s="7" t="s">
        <v>166</v>
      </c>
      <c r="K93" s="7">
        <v>100</v>
      </c>
      <c r="L93" s="7"/>
      <c r="M93" s="12">
        <v>46657.11</v>
      </c>
      <c r="N93" s="162">
        <v>1910.36</v>
      </c>
      <c r="O93" s="151" t="s">
        <v>241</v>
      </c>
      <c r="P93" s="109">
        <v>21249.66</v>
      </c>
    </row>
    <row r="94" spans="1:16">
      <c r="A94" s="210">
        <v>1</v>
      </c>
      <c r="B94" s="164" t="s">
        <v>580</v>
      </c>
      <c r="C94" s="210" t="s">
        <v>581</v>
      </c>
      <c r="D94" s="210"/>
      <c r="E94" s="210" t="s">
        <v>122</v>
      </c>
      <c r="F94" s="210" t="s">
        <v>122</v>
      </c>
      <c r="G94" s="163"/>
      <c r="H94" s="163"/>
      <c r="I94" s="163">
        <v>205</v>
      </c>
      <c r="J94" s="163" t="s">
        <v>582</v>
      </c>
      <c r="K94" s="163" t="s">
        <v>583</v>
      </c>
      <c r="L94" s="163"/>
      <c r="M94" s="165">
        <v>48278.92</v>
      </c>
      <c r="N94" s="163">
        <v>1933</v>
      </c>
      <c r="O94" s="163"/>
      <c r="P94" s="166">
        <v>63233.15</v>
      </c>
    </row>
    <row r="95" spans="1:16">
      <c r="A95" s="210">
        <v>2</v>
      </c>
      <c r="B95" s="164" t="s">
        <v>584</v>
      </c>
      <c r="C95" s="210" t="s">
        <v>581</v>
      </c>
      <c r="D95" s="210"/>
      <c r="E95" s="210" t="s">
        <v>585</v>
      </c>
      <c r="F95" s="210" t="s">
        <v>585</v>
      </c>
      <c r="G95" s="163"/>
      <c r="H95" s="163"/>
      <c r="I95" s="163">
        <v>210</v>
      </c>
      <c r="J95" s="163" t="s">
        <v>582</v>
      </c>
      <c r="K95" s="163" t="s">
        <v>583</v>
      </c>
      <c r="L95" s="163"/>
      <c r="M95" s="165">
        <v>48564.11</v>
      </c>
      <c r="N95" s="163">
        <v>1843.2</v>
      </c>
      <c r="O95" s="163"/>
      <c r="P95" s="166">
        <v>60834.04</v>
      </c>
    </row>
    <row r="96" spans="1:16">
      <c r="A96" s="210">
        <v>3</v>
      </c>
      <c r="B96" s="164" t="s">
        <v>586</v>
      </c>
      <c r="C96" s="210" t="s">
        <v>581</v>
      </c>
      <c r="D96" s="210"/>
      <c r="E96" s="210" t="s">
        <v>585</v>
      </c>
      <c r="F96" s="210" t="s">
        <v>585</v>
      </c>
      <c r="G96" s="163"/>
      <c r="H96" s="163"/>
      <c r="I96" s="163">
        <v>183</v>
      </c>
      <c r="J96" s="163" t="s">
        <v>582</v>
      </c>
      <c r="K96" s="163" t="s">
        <v>583</v>
      </c>
      <c r="L96" s="163"/>
      <c r="M96" s="165">
        <v>41890.46</v>
      </c>
      <c r="N96" s="163">
        <v>1510.4</v>
      </c>
      <c r="O96" s="163"/>
      <c r="P96" s="166">
        <v>55046.35</v>
      </c>
    </row>
    <row r="97" spans="1:16">
      <c r="A97" s="210">
        <v>4</v>
      </c>
      <c r="B97" s="164" t="s">
        <v>587</v>
      </c>
      <c r="C97" s="210" t="s">
        <v>581</v>
      </c>
      <c r="D97" s="210"/>
      <c r="E97" s="210" t="s">
        <v>585</v>
      </c>
      <c r="F97" s="210" t="s">
        <v>585</v>
      </c>
      <c r="G97" s="163"/>
      <c r="H97" s="163"/>
      <c r="I97" s="163">
        <v>183</v>
      </c>
      <c r="J97" s="163" t="s">
        <v>582</v>
      </c>
      <c r="K97" s="163" t="s">
        <v>583</v>
      </c>
      <c r="L97" s="163"/>
      <c r="M97" s="165">
        <v>43055.79</v>
      </c>
      <c r="N97" s="163">
        <v>1740.8</v>
      </c>
      <c r="O97" s="163"/>
      <c r="P97" s="166">
        <v>48797.73</v>
      </c>
    </row>
    <row r="98" spans="1:16">
      <c r="A98" s="210">
        <v>5</v>
      </c>
      <c r="B98" s="164" t="s">
        <v>588</v>
      </c>
      <c r="C98" s="210" t="s">
        <v>581</v>
      </c>
      <c r="D98" s="210"/>
      <c r="E98" s="210" t="s">
        <v>585</v>
      </c>
      <c r="F98" s="210" t="s">
        <v>585</v>
      </c>
      <c r="G98" s="163"/>
      <c r="H98" s="163"/>
      <c r="I98" s="163">
        <v>145</v>
      </c>
      <c r="J98" s="163" t="s">
        <v>582</v>
      </c>
      <c r="K98" s="163" t="s">
        <v>583</v>
      </c>
      <c r="L98" s="163"/>
      <c r="M98" s="165">
        <v>31954.65</v>
      </c>
      <c r="N98" s="163">
        <v>1824</v>
      </c>
      <c r="O98" s="163"/>
      <c r="P98" s="166">
        <v>13541.1</v>
      </c>
    </row>
    <row r="99" spans="1:16">
      <c r="A99" s="210">
        <v>6</v>
      </c>
      <c r="B99" s="164" t="s">
        <v>589</v>
      </c>
      <c r="C99" s="210" t="s">
        <v>581</v>
      </c>
      <c r="D99" s="210"/>
      <c r="E99" s="210" t="s">
        <v>585</v>
      </c>
      <c r="F99" s="210" t="s">
        <v>585</v>
      </c>
      <c r="G99" s="163"/>
      <c r="H99" s="163"/>
      <c r="I99" s="163">
        <v>135</v>
      </c>
      <c r="J99" s="163" t="s">
        <v>582</v>
      </c>
      <c r="K99" s="163" t="s">
        <v>583</v>
      </c>
      <c r="L99" s="163"/>
      <c r="M99" s="165">
        <v>21792.2</v>
      </c>
      <c r="N99" s="163">
        <v>1253</v>
      </c>
      <c r="O99" s="163"/>
      <c r="P99" s="166">
        <v>2073.9299999999998</v>
      </c>
    </row>
    <row r="100" spans="1:16">
      <c r="A100" s="210">
        <v>7</v>
      </c>
      <c r="B100" s="164" t="s">
        <v>590</v>
      </c>
      <c r="C100" s="210" t="s">
        <v>581</v>
      </c>
      <c r="D100" s="210"/>
      <c r="E100" s="210" t="s">
        <v>585</v>
      </c>
      <c r="F100" s="210" t="s">
        <v>585</v>
      </c>
      <c r="G100" s="163"/>
      <c r="H100" s="163"/>
      <c r="I100" s="163">
        <v>135</v>
      </c>
      <c r="J100" s="163" t="s">
        <v>582</v>
      </c>
      <c r="K100" s="163" t="s">
        <v>583</v>
      </c>
      <c r="L100" s="163"/>
      <c r="M100" s="165">
        <v>15462</v>
      </c>
      <c r="N100" s="163">
        <v>1326</v>
      </c>
      <c r="O100" s="163"/>
      <c r="P100" s="166">
        <v>945.82</v>
      </c>
    </row>
    <row r="101" spans="1:16">
      <c r="A101" s="210">
        <v>8</v>
      </c>
      <c r="B101" s="164" t="s">
        <v>591</v>
      </c>
      <c r="C101" s="210" t="s">
        <v>581</v>
      </c>
      <c r="D101" s="210"/>
      <c r="E101" s="210" t="s">
        <v>585</v>
      </c>
      <c r="F101" s="210" t="s">
        <v>585</v>
      </c>
      <c r="G101" s="163"/>
      <c r="H101" s="163"/>
      <c r="I101" s="163">
        <v>135</v>
      </c>
      <c r="J101" s="163" t="s">
        <v>345</v>
      </c>
      <c r="K101" s="163" t="s">
        <v>592</v>
      </c>
      <c r="L101" s="163"/>
      <c r="M101" s="165">
        <v>3696.1</v>
      </c>
      <c r="N101" s="163">
        <v>276.5</v>
      </c>
      <c r="O101" s="163"/>
      <c r="P101" s="166">
        <v>199.61</v>
      </c>
    </row>
    <row r="102" spans="1:16">
      <c r="A102" s="210">
        <v>9</v>
      </c>
      <c r="B102" s="164" t="s">
        <v>593</v>
      </c>
      <c r="C102" s="210" t="s">
        <v>581</v>
      </c>
      <c r="D102" s="210"/>
      <c r="E102" s="210" t="s">
        <v>585</v>
      </c>
      <c r="F102" s="210" t="s">
        <v>585</v>
      </c>
      <c r="G102" s="163"/>
      <c r="H102" s="163"/>
      <c r="I102" s="163">
        <v>135</v>
      </c>
      <c r="J102" s="163" t="s">
        <v>345</v>
      </c>
      <c r="K102" s="163" t="s">
        <v>592</v>
      </c>
      <c r="L102" s="163"/>
      <c r="M102" s="165">
        <v>2091.4499999999998</v>
      </c>
      <c r="N102" s="163">
        <v>150</v>
      </c>
      <c r="O102" s="163"/>
      <c r="P102" s="166">
        <v>112.94</v>
      </c>
    </row>
    <row r="103" spans="1:16">
      <c r="A103" s="211"/>
      <c r="B103" s="214">
        <v>36101</v>
      </c>
      <c r="C103" s="211" t="s">
        <v>594</v>
      </c>
      <c r="D103" s="211" t="s">
        <v>48</v>
      </c>
      <c r="E103" s="211" t="s">
        <v>595</v>
      </c>
      <c r="F103" s="211" t="s">
        <v>596</v>
      </c>
      <c r="G103" s="167"/>
      <c r="H103" s="167"/>
      <c r="I103" s="167">
        <v>158</v>
      </c>
      <c r="J103" s="167" t="s">
        <v>119</v>
      </c>
      <c r="K103" s="167" t="s">
        <v>597</v>
      </c>
      <c r="L103" s="167"/>
      <c r="M103" s="169">
        <v>11197.61</v>
      </c>
      <c r="N103" s="170">
        <v>444</v>
      </c>
      <c r="O103" s="171">
        <v>0.5</v>
      </c>
      <c r="P103" s="172">
        <v>20490.87</v>
      </c>
    </row>
    <row r="104" spans="1:16">
      <c r="A104" s="211"/>
      <c r="B104" s="214">
        <v>42740</v>
      </c>
      <c r="C104" s="211" t="s">
        <v>598</v>
      </c>
      <c r="D104" s="211" t="s">
        <v>48</v>
      </c>
      <c r="E104" s="211" t="s">
        <v>599</v>
      </c>
      <c r="F104" s="211" t="s">
        <v>570</v>
      </c>
      <c r="G104" s="167"/>
      <c r="H104" s="167" t="s">
        <v>600</v>
      </c>
      <c r="I104" s="167">
        <v>140</v>
      </c>
      <c r="J104" s="167" t="s">
        <v>601</v>
      </c>
      <c r="K104" s="167" t="s">
        <v>120</v>
      </c>
      <c r="L104" s="167"/>
      <c r="M104" s="169">
        <v>32310.26</v>
      </c>
      <c r="N104" s="170">
        <v>2017.52</v>
      </c>
      <c r="O104" s="171">
        <v>1</v>
      </c>
      <c r="P104" s="172">
        <v>8395.25</v>
      </c>
    </row>
    <row r="105" spans="1:16">
      <c r="A105" s="211"/>
      <c r="B105" s="214">
        <v>44236</v>
      </c>
      <c r="C105" s="211" t="s">
        <v>598</v>
      </c>
      <c r="D105" s="211" t="s">
        <v>48</v>
      </c>
      <c r="E105" s="211" t="s">
        <v>599</v>
      </c>
      <c r="F105" s="211" t="s">
        <v>570</v>
      </c>
      <c r="G105" s="167"/>
      <c r="H105" s="167" t="s">
        <v>600</v>
      </c>
      <c r="I105" s="167">
        <v>140</v>
      </c>
      <c r="J105" s="167" t="s">
        <v>123</v>
      </c>
      <c r="K105" s="167" t="s">
        <v>602</v>
      </c>
      <c r="L105" s="168">
        <v>44926</v>
      </c>
      <c r="M105" s="169">
        <v>18844.89</v>
      </c>
      <c r="N105" s="170">
        <v>1188.48</v>
      </c>
      <c r="O105" s="171">
        <v>1</v>
      </c>
      <c r="P105" s="172">
        <v>1694.95</v>
      </c>
    </row>
    <row r="106" spans="1:16">
      <c r="A106" s="211"/>
      <c r="B106" s="214">
        <v>43374</v>
      </c>
      <c r="C106" s="211" t="s">
        <v>603</v>
      </c>
      <c r="D106" s="211" t="s">
        <v>48</v>
      </c>
      <c r="E106" s="211" t="s">
        <v>599</v>
      </c>
      <c r="F106" s="211" t="s">
        <v>570</v>
      </c>
      <c r="G106" s="167"/>
      <c r="H106" s="167" t="s">
        <v>600</v>
      </c>
      <c r="I106" s="167">
        <v>140</v>
      </c>
      <c r="J106" s="167" t="s">
        <v>119</v>
      </c>
      <c r="K106" s="167" t="s">
        <v>148</v>
      </c>
      <c r="L106" s="167"/>
      <c r="M106" s="169">
        <v>19085.689999999999</v>
      </c>
      <c r="N106" s="170">
        <v>1044.71</v>
      </c>
      <c r="O106" s="171">
        <v>0.5</v>
      </c>
      <c r="P106" s="172">
        <v>7725.15</v>
      </c>
    </row>
    <row r="107" spans="1:16">
      <c r="A107" s="211"/>
      <c r="B107" s="214">
        <v>44739</v>
      </c>
      <c r="C107" s="211" t="s">
        <v>598</v>
      </c>
      <c r="D107" s="211" t="s">
        <v>48</v>
      </c>
      <c r="E107" s="211" t="s">
        <v>599</v>
      </c>
      <c r="F107" s="211" t="s">
        <v>570</v>
      </c>
      <c r="G107" s="167"/>
      <c r="H107" s="167" t="s">
        <v>600</v>
      </c>
      <c r="I107" s="167">
        <v>140</v>
      </c>
      <c r="J107" s="167" t="s">
        <v>123</v>
      </c>
      <c r="K107" s="167" t="s">
        <v>148</v>
      </c>
      <c r="L107" s="168">
        <v>44926</v>
      </c>
      <c r="M107" s="169">
        <v>963.09</v>
      </c>
      <c r="N107" s="170">
        <v>15</v>
      </c>
      <c r="O107" s="171">
        <v>1</v>
      </c>
      <c r="P107" s="172">
        <v>59.16</v>
      </c>
    </row>
    <row r="108" spans="1:16">
      <c r="A108" s="211"/>
      <c r="B108" s="214">
        <v>44572</v>
      </c>
      <c r="C108" s="211" t="s">
        <v>603</v>
      </c>
      <c r="D108" s="211" t="s">
        <v>48</v>
      </c>
      <c r="E108" s="211" t="s">
        <v>604</v>
      </c>
      <c r="F108" s="211" t="s">
        <v>605</v>
      </c>
      <c r="G108" s="167"/>
      <c r="H108" s="167"/>
      <c r="I108" s="167">
        <v>116</v>
      </c>
      <c r="J108" s="167" t="s">
        <v>215</v>
      </c>
      <c r="K108" s="167" t="s">
        <v>606</v>
      </c>
      <c r="L108" s="168"/>
      <c r="M108" s="169">
        <v>14988.49</v>
      </c>
      <c r="N108" s="170">
        <v>957</v>
      </c>
      <c r="O108" s="171">
        <v>0.5</v>
      </c>
      <c r="P108" s="172">
        <v>1569.42</v>
      </c>
    </row>
    <row r="109" spans="1:16" ht="15.6">
      <c r="A109" s="33">
        <v>97</v>
      </c>
      <c r="B109" s="34">
        <v>42681</v>
      </c>
      <c r="C109" s="33" t="s">
        <v>476</v>
      </c>
      <c r="D109" s="33" t="s">
        <v>477</v>
      </c>
      <c r="E109" s="33" t="s">
        <v>478</v>
      </c>
      <c r="F109" s="33" t="str">
        <f>D109</f>
        <v>OP. ESERCIZIO</v>
      </c>
      <c r="H109" s="173"/>
      <c r="I109" s="36">
        <v>140</v>
      </c>
      <c r="J109" s="174" t="s">
        <v>20</v>
      </c>
      <c r="K109">
        <v>100</v>
      </c>
      <c r="L109" s="173"/>
      <c r="M109" s="175">
        <v>34117.78</v>
      </c>
      <c r="N109" s="42">
        <v>1683</v>
      </c>
      <c r="O109" s="42">
        <v>100</v>
      </c>
      <c r="P109" s="176">
        <v>12193</v>
      </c>
    </row>
    <row r="110" spans="1:16" ht="15.6">
      <c r="A110" s="33">
        <v>94</v>
      </c>
      <c r="B110" s="34">
        <v>42632</v>
      </c>
      <c r="C110" s="33" t="s">
        <v>476</v>
      </c>
      <c r="D110" s="33" t="s">
        <v>477</v>
      </c>
      <c r="E110" s="33" t="s">
        <v>478</v>
      </c>
      <c r="F110" s="33" t="str">
        <f t="shared" ref="F110:F139" si="0">D110</f>
        <v>OP. ESERCIZIO</v>
      </c>
      <c r="H110" s="173"/>
      <c r="I110" s="36">
        <v>140</v>
      </c>
      <c r="J110" s="174" t="s">
        <v>20</v>
      </c>
      <c r="K110">
        <v>100</v>
      </c>
      <c r="L110" s="173"/>
      <c r="M110" s="175">
        <v>38868.31</v>
      </c>
      <c r="N110" s="42">
        <v>2056</v>
      </c>
      <c r="O110" s="42">
        <v>100</v>
      </c>
      <c r="P110" s="176">
        <v>11207</v>
      </c>
    </row>
    <row r="111" spans="1:16" ht="15.6">
      <c r="A111" s="33">
        <v>102</v>
      </c>
      <c r="B111" s="34" t="s">
        <v>607</v>
      </c>
      <c r="C111" s="33" t="s">
        <v>476</v>
      </c>
      <c r="D111" s="33" t="s">
        <v>608</v>
      </c>
      <c r="E111" s="33" t="s">
        <v>609</v>
      </c>
      <c r="F111" s="33" t="str">
        <f t="shared" si="0"/>
        <v>AUSILIARIO GEN</v>
      </c>
      <c r="H111" s="173"/>
      <c r="I111" s="36">
        <v>100</v>
      </c>
      <c r="J111" s="174" t="s">
        <v>20</v>
      </c>
      <c r="K111">
        <v>100</v>
      </c>
      <c r="L111" s="173"/>
      <c r="M111" s="175">
        <v>26322.11</v>
      </c>
      <c r="N111" s="42">
        <v>1539</v>
      </c>
      <c r="O111" s="42">
        <v>100</v>
      </c>
      <c r="P111" s="176">
        <v>5903</v>
      </c>
    </row>
    <row r="112" spans="1:16" ht="15.6">
      <c r="A112" s="33">
        <v>15</v>
      </c>
      <c r="B112" s="34">
        <v>41913</v>
      </c>
      <c r="C112" s="33" t="s">
        <v>476</v>
      </c>
      <c r="D112" s="33" t="s">
        <v>610</v>
      </c>
      <c r="E112" s="33" t="s">
        <v>611</v>
      </c>
      <c r="F112" s="33" t="str">
        <f t="shared" si="0"/>
        <v>OP. QUAL. MOBILITA'</v>
      </c>
      <c r="H112" s="173"/>
      <c r="I112" s="36">
        <v>151</v>
      </c>
      <c r="J112" s="174" t="s">
        <v>20</v>
      </c>
      <c r="K112">
        <v>100</v>
      </c>
      <c r="L112" s="173"/>
      <c r="M112" s="175">
        <v>32958.17</v>
      </c>
      <c r="N112" s="42">
        <v>1720</v>
      </c>
      <c r="O112" s="42">
        <v>100</v>
      </c>
      <c r="P112" s="176">
        <v>14491</v>
      </c>
    </row>
    <row r="113" spans="1:16" ht="15.6">
      <c r="A113" s="33">
        <v>52</v>
      </c>
      <c r="B113" s="34">
        <v>37263</v>
      </c>
      <c r="C113" s="33" t="s">
        <v>476</v>
      </c>
      <c r="D113" s="33" t="s">
        <v>477</v>
      </c>
      <c r="E113" s="33" t="s">
        <v>478</v>
      </c>
      <c r="F113" s="33" t="str">
        <f t="shared" si="0"/>
        <v>OP. ESERCIZIO</v>
      </c>
      <c r="H113" s="173"/>
      <c r="I113" s="36">
        <v>175</v>
      </c>
      <c r="J113" s="174" t="s">
        <v>20</v>
      </c>
      <c r="K113">
        <v>100</v>
      </c>
      <c r="L113" s="173"/>
      <c r="M113" s="175">
        <v>42754.15</v>
      </c>
      <c r="N113" s="42">
        <v>1774</v>
      </c>
      <c r="O113" s="42">
        <v>100</v>
      </c>
      <c r="P113" s="176">
        <v>10384</v>
      </c>
    </row>
    <row r="114" spans="1:16" ht="15.6">
      <c r="A114" s="33">
        <v>79</v>
      </c>
      <c r="B114" s="34">
        <v>40890</v>
      </c>
      <c r="C114" s="33" t="s">
        <v>476</v>
      </c>
      <c r="D114" s="33" t="s">
        <v>612</v>
      </c>
      <c r="E114" s="33" t="s">
        <v>613</v>
      </c>
      <c r="F114" s="33" t="str">
        <f t="shared" si="0"/>
        <v>OP. QUALIFICATO</v>
      </c>
      <c r="H114" s="173"/>
      <c r="I114" s="36">
        <v>160</v>
      </c>
      <c r="J114" s="174" t="s">
        <v>20</v>
      </c>
      <c r="K114">
        <v>100</v>
      </c>
      <c r="L114" s="173"/>
      <c r="M114" s="175">
        <v>34480.85</v>
      </c>
      <c r="N114" s="42">
        <v>1731</v>
      </c>
      <c r="O114" s="42">
        <v>100</v>
      </c>
      <c r="P114" s="176">
        <v>21035</v>
      </c>
    </row>
    <row r="115" spans="1:16" ht="15.6">
      <c r="A115" s="33">
        <v>48</v>
      </c>
      <c r="B115" s="34">
        <v>36861</v>
      </c>
      <c r="C115" s="33" t="s">
        <v>476</v>
      </c>
      <c r="D115" s="33" t="s">
        <v>477</v>
      </c>
      <c r="E115" s="33" t="s">
        <v>478</v>
      </c>
      <c r="F115" s="33" t="str">
        <f t="shared" si="0"/>
        <v>OP. ESERCIZIO</v>
      </c>
      <c r="H115" s="173"/>
      <c r="I115" s="36">
        <v>175</v>
      </c>
      <c r="J115" s="174" t="s">
        <v>20</v>
      </c>
      <c r="K115">
        <v>100</v>
      </c>
      <c r="L115" s="173"/>
      <c r="M115" s="175">
        <v>48649</v>
      </c>
      <c r="N115" s="42">
        <v>2036</v>
      </c>
      <c r="O115" s="42">
        <v>100</v>
      </c>
      <c r="P115" s="176">
        <v>44819</v>
      </c>
    </row>
    <row r="116" spans="1:16" ht="15.6">
      <c r="A116" s="33">
        <v>96</v>
      </c>
      <c r="B116" s="34">
        <v>42681</v>
      </c>
      <c r="C116" s="33" t="s">
        <v>476</v>
      </c>
      <c r="D116" s="33" t="s">
        <v>608</v>
      </c>
      <c r="E116" s="33" t="s">
        <v>609</v>
      </c>
      <c r="F116" s="33" t="str">
        <f t="shared" si="0"/>
        <v>AUSILIARIO GEN</v>
      </c>
      <c r="H116" s="173"/>
      <c r="I116" s="36">
        <v>100</v>
      </c>
      <c r="J116" s="174" t="s">
        <v>20</v>
      </c>
      <c r="K116">
        <v>100</v>
      </c>
      <c r="L116" s="173"/>
      <c r="M116" s="175">
        <v>25117.8</v>
      </c>
      <c r="N116" s="42">
        <v>1385</v>
      </c>
      <c r="O116" s="42">
        <v>100</v>
      </c>
      <c r="P116" s="176">
        <v>9550</v>
      </c>
    </row>
    <row r="117" spans="1:16" ht="15.6">
      <c r="A117" s="33">
        <v>88</v>
      </c>
      <c r="B117" s="34">
        <v>41852</v>
      </c>
      <c r="C117" s="33" t="s">
        <v>476</v>
      </c>
      <c r="D117" s="33" t="s">
        <v>477</v>
      </c>
      <c r="E117" s="33" t="s">
        <v>478</v>
      </c>
      <c r="F117" s="33" t="str">
        <f t="shared" si="0"/>
        <v>OP. ESERCIZIO</v>
      </c>
      <c r="H117" s="173"/>
      <c r="I117" s="36">
        <v>140</v>
      </c>
      <c r="J117" s="174" t="s">
        <v>20</v>
      </c>
      <c r="K117">
        <v>100</v>
      </c>
      <c r="L117" s="173"/>
      <c r="M117" s="175">
        <v>42029.86</v>
      </c>
      <c r="N117" s="42">
        <v>2038</v>
      </c>
      <c r="O117" s="42">
        <v>100</v>
      </c>
      <c r="P117" s="176">
        <v>20638</v>
      </c>
    </row>
    <row r="118" spans="1:16" ht="15.6">
      <c r="A118" s="33">
        <v>78</v>
      </c>
      <c r="B118" s="34">
        <v>40817</v>
      </c>
      <c r="C118" s="33" t="s">
        <v>476</v>
      </c>
      <c r="D118" s="33" t="s">
        <v>477</v>
      </c>
      <c r="E118" s="33" t="s">
        <v>478</v>
      </c>
      <c r="F118" s="33" t="str">
        <f t="shared" si="0"/>
        <v>OP. ESERCIZIO</v>
      </c>
      <c r="H118" s="173"/>
      <c r="I118" s="36">
        <v>140</v>
      </c>
      <c r="J118" s="174" t="s">
        <v>20</v>
      </c>
      <c r="K118">
        <v>100</v>
      </c>
      <c r="L118" s="173"/>
      <c r="M118" s="175">
        <v>41061.25</v>
      </c>
      <c r="N118" s="42">
        <v>1866</v>
      </c>
      <c r="O118" s="42">
        <v>100</v>
      </c>
      <c r="P118" s="176">
        <v>22492</v>
      </c>
    </row>
    <row r="119" spans="1:16" ht="15.6">
      <c r="A119" s="33">
        <v>50</v>
      </c>
      <c r="B119" s="34">
        <v>37046</v>
      </c>
      <c r="C119" s="33" t="s">
        <v>476</v>
      </c>
      <c r="D119" s="33" t="s">
        <v>477</v>
      </c>
      <c r="E119" s="33" t="s">
        <v>478</v>
      </c>
      <c r="F119" s="33" t="str">
        <f t="shared" si="0"/>
        <v>OP. ESERCIZIO</v>
      </c>
      <c r="H119" s="173"/>
      <c r="I119" s="36">
        <v>183</v>
      </c>
      <c r="J119" s="174" t="s">
        <v>20</v>
      </c>
      <c r="K119">
        <v>100</v>
      </c>
      <c r="L119" s="173"/>
      <c r="M119" s="175">
        <v>46956.91</v>
      </c>
      <c r="N119" s="42">
        <v>2022</v>
      </c>
      <c r="O119" s="42">
        <v>100</v>
      </c>
      <c r="P119" s="176">
        <v>47729</v>
      </c>
    </row>
    <row r="120" spans="1:16" ht="15.6">
      <c r="A120" s="33">
        <v>100</v>
      </c>
      <c r="B120" s="34">
        <v>43009</v>
      </c>
      <c r="C120" s="33" t="s">
        <v>476</v>
      </c>
      <c r="D120" s="33" t="s">
        <v>608</v>
      </c>
      <c r="E120" s="33" t="s">
        <v>609</v>
      </c>
      <c r="F120" s="33" t="str">
        <f t="shared" si="0"/>
        <v>AUSILIARIO GEN</v>
      </c>
      <c r="H120" s="173"/>
      <c r="I120" s="36">
        <v>100</v>
      </c>
      <c r="J120" s="174" t="s">
        <v>20</v>
      </c>
      <c r="K120">
        <v>100</v>
      </c>
      <c r="L120" s="173"/>
      <c r="M120" s="175">
        <v>30965.119999999999</v>
      </c>
      <c r="N120" s="42">
        <v>2200</v>
      </c>
      <c r="O120" s="42">
        <v>100</v>
      </c>
      <c r="P120" s="176">
        <v>8499</v>
      </c>
    </row>
    <row r="121" spans="1:16" ht="15.6">
      <c r="A121" s="33">
        <v>45</v>
      </c>
      <c r="B121" s="34" t="s">
        <v>614</v>
      </c>
      <c r="C121" s="33" t="s">
        <v>476</v>
      </c>
      <c r="D121" s="33" t="s">
        <v>477</v>
      </c>
      <c r="E121" s="33" t="s">
        <v>478</v>
      </c>
      <c r="F121" s="33" t="str">
        <f t="shared" si="0"/>
        <v>OP. ESERCIZIO</v>
      </c>
      <c r="H121" s="173"/>
      <c r="I121" s="36">
        <v>183</v>
      </c>
      <c r="J121" s="174" t="s">
        <v>20</v>
      </c>
      <c r="K121">
        <v>100</v>
      </c>
      <c r="L121" s="173"/>
      <c r="M121" s="175">
        <v>42844.5</v>
      </c>
      <c r="N121" s="42">
        <v>1671</v>
      </c>
      <c r="O121" s="42">
        <v>100</v>
      </c>
      <c r="P121" s="176">
        <v>14138</v>
      </c>
    </row>
    <row r="122" spans="1:16" ht="15.6">
      <c r="A122" s="33">
        <v>104</v>
      </c>
      <c r="B122" s="34">
        <v>44109</v>
      </c>
      <c r="C122" s="33" t="s">
        <v>476</v>
      </c>
      <c r="D122" s="33" t="s">
        <v>477</v>
      </c>
      <c r="E122" s="33" t="s">
        <v>478</v>
      </c>
      <c r="F122" s="33" t="str">
        <f t="shared" si="0"/>
        <v>OP. ESERCIZIO</v>
      </c>
      <c r="H122" s="173"/>
      <c r="I122" s="36">
        <v>140</v>
      </c>
      <c r="J122" s="174" t="s">
        <v>25</v>
      </c>
      <c r="K122">
        <v>100</v>
      </c>
      <c r="L122" s="173"/>
      <c r="M122" s="175">
        <v>34685.4</v>
      </c>
      <c r="N122" s="42">
        <v>2000</v>
      </c>
      <c r="O122" s="42">
        <v>100</v>
      </c>
      <c r="P122" s="176">
        <v>4901</v>
      </c>
    </row>
    <row r="123" spans="1:16" ht="15.6">
      <c r="A123" s="33">
        <v>5</v>
      </c>
      <c r="B123" s="34">
        <v>31990</v>
      </c>
      <c r="C123" s="33" t="s">
        <v>476</v>
      </c>
      <c r="D123" s="33" t="s">
        <v>615</v>
      </c>
      <c r="E123" s="33" t="s">
        <v>616</v>
      </c>
      <c r="F123" s="33" t="str">
        <f t="shared" si="0"/>
        <v>RESP. UNITA' AMM COMPL.</v>
      </c>
      <c r="H123" s="173"/>
      <c r="I123" s="36">
        <v>250</v>
      </c>
      <c r="J123" s="174" t="s">
        <v>25</v>
      </c>
      <c r="K123">
        <v>100</v>
      </c>
      <c r="L123" s="173"/>
      <c r="M123" s="175">
        <v>142818.38</v>
      </c>
      <c r="N123" s="42">
        <v>1976</v>
      </c>
      <c r="O123" s="42">
        <v>100</v>
      </c>
      <c r="P123" s="176">
        <v>215998</v>
      </c>
    </row>
    <row r="124" spans="1:16" ht="15.6">
      <c r="A124" s="33">
        <v>6</v>
      </c>
      <c r="B124" s="34">
        <v>35827</v>
      </c>
      <c r="C124" s="33" t="s">
        <v>476</v>
      </c>
      <c r="D124" s="33" t="s">
        <v>615</v>
      </c>
      <c r="E124" s="33" t="s">
        <v>616</v>
      </c>
      <c r="F124" s="33" t="str">
        <f t="shared" si="0"/>
        <v>RESP. UNITA' AMM COMPL.</v>
      </c>
      <c r="H124" s="173"/>
      <c r="I124" s="36">
        <v>250</v>
      </c>
      <c r="J124" s="174" t="s">
        <v>20</v>
      </c>
      <c r="K124">
        <v>100</v>
      </c>
      <c r="L124" s="173"/>
      <c r="M124" s="175">
        <v>138081.60999999999</v>
      </c>
      <c r="N124" s="42">
        <v>1976</v>
      </c>
      <c r="O124" s="42">
        <v>100</v>
      </c>
      <c r="P124" s="176">
        <v>138824</v>
      </c>
    </row>
    <row r="125" spans="1:16" ht="15.6">
      <c r="A125" s="33">
        <v>35</v>
      </c>
      <c r="B125" s="34">
        <v>34078</v>
      </c>
      <c r="C125" s="33" t="s">
        <v>476</v>
      </c>
      <c r="D125" s="33" t="s">
        <v>477</v>
      </c>
      <c r="E125" s="33" t="s">
        <v>478</v>
      </c>
      <c r="F125" s="33" t="str">
        <f t="shared" si="0"/>
        <v>OP. ESERCIZIO</v>
      </c>
      <c r="H125" s="173"/>
      <c r="I125" s="36">
        <v>183</v>
      </c>
      <c r="J125" s="174" t="s">
        <v>20</v>
      </c>
      <c r="K125">
        <v>100</v>
      </c>
      <c r="L125" s="173"/>
      <c r="M125" s="175">
        <v>47372.4</v>
      </c>
      <c r="N125" s="42">
        <v>1992</v>
      </c>
      <c r="O125" s="42">
        <v>100</v>
      </c>
      <c r="P125" s="176">
        <v>35422</v>
      </c>
    </row>
    <row r="126" spans="1:16" ht="15.6">
      <c r="A126" s="33">
        <v>42</v>
      </c>
      <c r="B126" s="34">
        <v>35954</v>
      </c>
      <c r="C126" s="33" t="s">
        <v>476</v>
      </c>
      <c r="D126" s="33" t="s">
        <v>477</v>
      </c>
      <c r="E126" s="33" t="s">
        <v>478</v>
      </c>
      <c r="F126" s="33" t="str">
        <f t="shared" si="0"/>
        <v>OP. ESERCIZIO</v>
      </c>
      <c r="H126" s="173"/>
      <c r="I126" s="36">
        <v>175</v>
      </c>
      <c r="J126" s="174" t="s">
        <v>20</v>
      </c>
      <c r="K126">
        <v>100</v>
      </c>
      <c r="L126" s="173"/>
      <c r="M126" s="175">
        <v>56122.17</v>
      </c>
      <c r="N126" s="42">
        <v>2165</v>
      </c>
      <c r="O126" s="42">
        <v>100</v>
      </c>
      <c r="P126" s="176">
        <v>60946</v>
      </c>
    </row>
    <row r="127" spans="1:16" ht="15.6">
      <c r="A127" s="33">
        <v>39</v>
      </c>
      <c r="B127" s="34">
        <v>35009</v>
      </c>
      <c r="C127" s="33" t="s">
        <v>476</v>
      </c>
      <c r="D127" s="33" t="s">
        <v>477</v>
      </c>
      <c r="E127" s="33" t="s">
        <v>478</v>
      </c>
      <c r="F127" s="33" t="str">
        <f t="shared" si="0"/>
        <v>OP. ESERCIZIO</v>
      </c>
      <c r="H127" s="173"/>
      <c r="I127" s="36">
        <v>183</v>
      </c>
      <c r="J127" s="174" t="s">
        <v>20</v>
      </c>
      <c r="K127">
        <v>100</v>
      </c>
      <c r="L127" s="173"/>
      <c r="M127" s="175">
        <v>46679.7</v>
      </c>
      <c r="N127" s="42">
        <v>2069</v>
      </c>
      <c r="O127" s="42">
        <v>100</v>
      </c>
      <c r="P127" s="176">
        <v>29995</v>
      </c>
    </row>
    <row r="128" spans="1:16" ht="15.6">
      <c r="A128" s="33">
        <v>36</v>
      </c>
      <c r="B128" s="34">
        <v>34243</v>
      </c>
      <c r="C128" s="33" t="s">
        <v>476</v>
      </c>
      <c r="D128" s="33" t="s">
        <v>617</v>
      </c>
      <c r="E128" s="33" t="s">
        <v>613</v>
      </c>
      <c r="F128" s="33" t="str">
        <f t="shared" si="0"/>
        <v>OP. QULAL</v>
      </c>
      <c r="H128" s="173"/>
      <c r="I128" s="36">
        <v>178</v>
      </c>
      <c r="J128" s="174" t="s">
        <v>20</v>
      </c>
      <c r="K128">
        <v>100</v>
      </c>
      <c r="L128" s="173"/>
      <c r="M128" s="175">
        <v>34615.49</v>
      </c>
      <c r="N128" s="42">
        <v>1437</v>
      </c>
      <c r="O128" s="42">
        <v>100</v>
      </c>
      <c r="P128" s="176">
        <v>24645</v>
      </c>
    </row>
    <row r="129" spans="1:16" ht="15.6">
      <c r="A129" s="33">
        <v>31</v>
      </c>
      <c r="B129" s="34">
        <v>32599</v>
      </c>
      <c r="C129" s="33" t="s">
        <v>476</v>
      </c>
      <c r="D129" s="33" t="s">
        <v>477</v>
      </c>
      <c r="E129" s="33" t="s">
        <v>478</v>
      </c>
      <c r="F129" s="33" t="str">
        <f t="shared" si="0"/>
        <v>OP. ESERCIZIO</v>
      </c>
      <c r="H129" s="173"/>
      <c r="I129" s="36">
        <v>183</v>
      </c>
      <c r="J129" s="174" t="s">
        <v>20</v>
      </c>
      <c r="K129">
        <v>100</v>
      </c>
      <c r="L129" s="173"/>
      <c r="M129" s="175">
        <v>44456.31</v>
      </c>
      <c r="N129" s="42">
        <v>1785</v>
      </c>
      <c r="O129" s="42">
        <v>100</v>
      </c>
      <c r="P129" s="176">
        <v>81365</v>
      </c>
    </row>
    <row r="130" spans="1:16" ht="15.6">
      <c r="A130" s="33">
        <v>47</v>
      </c>
      <c r="B130" s="34">
        <v>36708</v>
      </c>
      <c r="C130" s="33" t="s">
        <v>476</v>
      </c>
      <c r="D130" s="33" t="s">
        <v>617</v>
      </c>
      <c r="E130" s="33" t="s">
        <v>613</v>
      </c>
      <c r="F130" s="33" t="str">
        <f t="shared" si="0"/>
        <v>OP. QULAL</v>
      </c>
      <c r="H130" s="173"/>
      <c r="I130" s="36">
        <v>160</v>
      </c>
      <c r="J130" s="174" t="s">
        <v>20</v>
      </c>
      <c r="K130">
        <v>100</v>
      </c>
      <c r="L130" s="173"/>
      <c r="M130" s="175">
        <v>34124.85</v>
      </c>
      <c r="N130" s="42">
        <v>1796</v>
      </c>
      <c r="O130" s="42">
        <v>100</v>
      </c>
      <c r="P130" s="176">
        <v>12770</v>
      </c>
    </row>
    <row r="131" spans="1:16" ht="15.6">
      <c r="A131" s="33">
        <v>95</v>
      </c>
      <c r="B131" s="34" t="s">
        <v>618</v>
      </c>
      <c r="C131" s="33" t="s">
        <v>476</v>
      </c>
      <c r="D131" s="33" t="s">
        <v>477</v>
      </c>
      <c r="E131" s="33" t="s">
        <v>478</v>
      </c>
      <c r="F131" s="33" t="str">
        <f t="shared" si="0"/>
        <v>OP. ESERCIZIO</v>
      </c>
      <c r="H131" s="173"/>
      <c r="I131" s="36">
        <v>140</v>
      </c>
      <c r="J131" s="174" t="s">
        <v>20</v>
      </c>
      <c r="K131">
        <v>100</v>
      </c>
      <c r="L131" s="173"/>
      <c r="M131" s="175">
        <v>27749.57</v>
      </c>
      <c r="N131" s="42">
        <v>1147</v>
      </c>
      <c r="O131" s="42">
        <v>100</v>
      </c>
      <c r="P131" s="176">
        <v>10495</v>
      </c>
    </row>
    <row r="132" spans="1:16" ht="15.6">
      <c r="A132" s="33">
        <v>33</v>
      </c>
      <c r="B132" s="34">
        <v>33121</v>
      </c>
      <c r="C132" s="33" t="s">
        <v>476</v>
      </c>
      <c r="D132" s="33" t="s">
        <v>477</v>
      </c>
      <c r="E132" s="33" t="s">
        <v>478</v>
      </c>
      <c r="F132" s="33" t="str">
        <f t="shared" si="0"/>
        <v>OP. ESERCIZIO</v>
      </c>
      <c r="H132" s="173"/>
      <c r="I132" s="36">
        <v>183</v>
      </c>
      <c r="J132" s="174" t="s">
        <v>20</v>
      </c>
      <c r="K132">
        <v>100</v>
      </c>
      <c r="L132" s="173"/>
      <c r="M132" s="175">
        <v>60679.64</v>
      </c>
      <c r="N132" s="42">
        <v>2148</v>
      </c>
      <c r="O132" s="42">
        <v>100</v>
      </c>
      <c r="P132" s="176">
        <v>88034</v>
      </c>
    </row>
    <row r="133" spans="1:16" ht="15.6">
      <c r="A133" s="33">
        <v>99</v>
      </c>
      <c r="B133" s="34">
        <v>42917</v>
      </c>
      <c r="C133" s="33" t="s">
        <v>476</v>
      </c>
      <c r="D133" s="33" t="s">
        <v>477</v>
      </c>
      <c r="E133" s="33" t="s">
        <v>478</v>
      </c>
      <c r="F133" s="33" t="str">
        <f t="shared" si="0"/>
        <v>OP. ESERCIZIO</v>
      </c>
      <c r="H133" s="173"/>
      <c r="I133" s="36">
        <v>140</v>
      </c>
      <c r="J133" s="174" t="s">
        <v>20</v>
      </c>
      <c r="K133">
        <v>100</v>
      </c>
      <c r="L133" s="173"/>
      <c r="M133" s="175">
        <v>27436.26</v>
      </c>
      <c r="N133" s="42">
        <v>1301</v>
      </c>
      <c r="O133" s="42">
        <v>100</v>
      </c>
      <c r="P133" s="176">
        <v>9631</v>
      </c>
    </row>
    <row r="134" spans="1:16" ht="15.6">
      <c r="A134" s="33">
        <v>92</v>
      </c>
      <c r="B134" s="34">
        <v>42207</v>
      </c>
      <c r="C134" s="33" t="s">
        <v>476</v>
      </c>
      <c r="D134" s="33" t="s">
        <v>477</v>
      </c>
      <c r="E134" s="33" t="s">
        <v>478</v>
      </c>
      <c r="F134" s="33" t="str">
        <f t="shared" si="0"/>
        <v>OP. ESERCIZIO</v>
      </c>
      <c r="H134" s="173"/>
      <c r="I134" s="36">
        <v>140</v>
      </c>
      <c r="J134" s="174" t="s">
        <v>20</v>
      </c>
      <c r="K134">
        <v>100</v>
      </c>
      <c r="L134" s="173"/>
      <c r="M134" s="175">
        <v>40850.050000000003</v>
      </c>
      <c r="N134" s="42">
        <v>1954</v>
      </c>
      <c r="O134" s="42">
        <v>100</v>
      </c>
      <c r="P134" s="176">
        <v>19442</v>
      </c>
    </row>
    <row r="135" spans="1:16" ht="15.6">
      <c r="A135" s="33">
        <v>13</v>
      </c>
      <c r="B135" s="34">
        <v>37530</v>
      </c>
      <c r="C135" s="33" t="s">
        <v>476</v>
      </c>
      <c r="D135" s="33" t="s">
        <v>619</v>
      </c>
      <c r="E135" s="33" t="s">
        <v>620</v>
      </c>
      <c r="F135" s="33" t="str">
        <f t="shared" si="0"/>
        <v>COORD. MOBILITA'</v>
      </c>
      <c r="H135" s="173"/>
      <c r="I135" s="36">
        <v>178</v>
      </c>
      <c r="J135" s="174" t="s">
        <v>20</v>
      </c>
      <c r="K135">
        <v>100</v>
      </c>
      <c r="L135" s="173"/>
      <c r="M135" s="175">
        <v>55436.93</v>
      </c>
      <c r="N135" s="42">
        <v>1852</v>
      </c>
      <c r="O135" s="42">
        <v>100</v>
      </c>
      <c r="P135" s="176">
        <v>56395</v>
      </c>
    </row>
    <row r="136" spans="1:16" ht="15.6">
      <c r="A136" s="33">
        <v>106</v>
      </c>
      <c r="B136" s="34">
        <v>44473</v>
      </c>
      <c r="C136" s="33" t="s">
        <v>476</v>
      </c>
      <c r="D136" s="33" t="s">
        <v>617</v>
      </c>
      <c r="E136" s="33" t="s">
        <v>613</v>
      </c>
      <c r="F136" s="33" t="str">
        <f t="shared" si="0"/>
        <v>OP. QULAL</v>
      </c>
      <c r="H136" s="173"/>
      <c r="I136" s="36">
        <v>140</v>
      </c>
      <c r="J136" s="174" t="s">
        <v>20</v>
      </c>
      <c r="K136">
        <v>100</v>
      </c>
      <c r="L136" s="168">
        <v>44865</v>
      </c>
      <c r="M136" s="175">
        <v>25538.93</v>
      </c>
      <c r="N136" s="42">
        <v>1512</v>
      </c>
      <c r="O136" s="42">
        <v>100</v>
      </c>
      <c r="P136" s="176">
        <v>1599</v>
      </c>
    </row>
    <row r="137" spans="1:16" ht="15.6">
      <c r="A137" s="33">
        <v>83</v>
      </c>
      <c r="B137" s="34">
        <v>41219</v>
      </c>
      <c r="C137" s="33" t="s">
        <v>476</v>
      </c>
      <c r="D137" s="33" t="s">
        <v>477</v>
      </c>
      <c r="E137" s="33" t="s">
        <v>478</v>
      </c>
      <c r="F137" s="33" t="str">
        <f t="shared" si="0"/>
        <v>OP. ESERCIZIO</v>
      </c>
      <c r="H137" s="173"/>
      <c r="I137" s="36">
        <v>140</v>
      </c>
      <c r="J137" s="174" t="s">
        <v>25</v>
      </c>
      <c r="K137">
        <v>100</v>
      </c>
      <c r="L137" s="173"/>
      <c r="M137" s="175">
        <v>43117.82</v>
      </c>
      <c r="N137" s="42">
        <v>2091</v>
      </c>
      <c r="O137" s="42">
        <v>100</v>
      </c>
      <c r="P137" s="176">
        <v>20524</v>
      </c>
    </row>
    <row r="138" spans="1:16" ht="15.6">
      <c r="A138" s="33">
        <v>14</v>
      </c>
      <c r="B138" s="34">
        <v>37712</v>
      </c>
      <c r="C138" s="33" t="s">
        <v>476</v>
      </c>
      <c r="D138" s="33" t="s">
        <v>621</v>
      </c>
      <c r="E138" s="33" t="s">
        <v>622</v>
      </c>
      <c r="F138" s="33" t="str">
        <f t="shared" si="0"/>
        <v>OP. QULAL UFFICIO</v>
      </c>
      <c r="H138" s="173"/>
      <c r="I138" s="36">
        <v>155</v>
      </c>
      <c r="J138" s="174" t="s">
        <v>20</v>
      </c>
      <c r="K138">
        <v>100</v>
      </c>
      <c r="L138" s="173"/>
      <c r="M138" s="175">
        <v>44487.09</v>
      </c>
      <c r="N138" s="42">
        <v>1839</v>
      </c>
      <c r="O138" s="42">
        <v>100</v>
      </c>
      <c r="P138" s="176">
        <v>51560</v>
      </c>
    </row>
    <row r="139" spans="1:16" ht="15.6">
      <c r="A139" s="33">
        <v>38</v>
      </c>
      <c r="B139" s="34">
        <v>34578</v>
      </c>
      <c r="C139" s="33" t="s">
        <v>476</v>
      </c>
      <c r="D139" s="33" t="s">
        <v>623</v>
      </c>
      <c r="E139" s="33" t="s">
        <v>613</v>
      </c>
      <c r="F139" s="33" t="str">
        <f t="shared" si="0"/>
        <v>CAPO OPERATORI</v>
      </c>
      <c r="H139" s="173"/>
      <c r="I139" s="36">
        <v>188</v>
      </c>
      <c r="J139" s="174" t="s">
        <v>20</v>
      </c>
      <c r="K139">
        <v>100</v>
      </c>
      <c r="L139" s="173"/>
      <c r="M139" s="175">
        <v>42248.13</v>
      </c>
      <c r="N139" s="42">
        <v>1871</v>
      </c>
      <c r="O139" s="42">
        <v>100</v>
      </c>
      <c r="P139" s="176">
        <v>42669</v>
      </c>
    </row>
    <row r="140" spans="1:16">
      <c r="A140" s="212">
        <v>1</v>
      </c>
      <c r="B140" s="215">
        <v>31793</v>
      </c>
      <c r="C140" s="212" t="s">
        <v>476</v>
      </c>
      <c r="D140" s="212" t="s">
        <v>380</v>
      </c>
      <c r="E140" s="212" t="s">
        <v>248</v>
      </c>
      <c r="F140" s="212" t="s">
        <v>624</v>
      </c>
      <c r="G140" s="177"/>
      <c r="H140" s="177" t="s">
        <v>625</v>
      </c>
      <c r="I140" s="177">
        <v>183</v>
      </c>
      <c r="J140" s="177" t="s">
        <v>626</v>
      </c>
      <c r="K140" s="177" t="s">
        <v>26</v>
      </c>
      <c r="L140" s="177"/>
      <c r="M140" s="178">
        <v>41695.06</v>
      </c>
      <c r="N140" s="177">
        <v>1539.32</v>
      </c>
      <c r="O140" s="177">
        <v>100</v>
      </c>
      <c r="P140" s="179">
        <v>51567.94</v>
      </c>
    </row>
    <row r="141" spans="1:16">
      <c r="A141" s="212">
        <v>2</v>
      </c>
      <c r="B141" s="215">
        <v>37152</v>
      </c>
      <c r="C141" s="212" t="s">
        <v>627</v>
      </c>
      <c r="D141" s="212" t="s">
        <v>380</v>
      </c>
      <c r="E141" s="212" t="s">
        <v>248</v>
      </c>
      <c r="F141" s="212" t="s">
        <v>624</v>
      </c>
      <c r="G141" s="177"/>
      <c r="H141" s="177" t="s">
        <v>625</v>
      </c>
      <c r="I141" s="177">
        <v>183</v>
      </c>
      <c r="J141" s="177" t="s">
        <v>626</v>
      </c>
      <c r="K141" s="177" t="s">
        <v>26</v>
      </c>
      <c r="L141" s="177"/>
      <c r="M141" s="178">
        <v>37363.440000000002</v>
      </c>
      <c r="N141" s="177">
        <v>1420.64</v>
      </c>
      <c r="O141" s="177">
        <v>100</v>
      </c>
      <c r="P141" s="179">
        <v>9467.16</v>
      </c>
    </row>
    <row r="142" spans="1:16">
      <c r="A142" s="212">
        <v>3</v>
      </c>
      <c r="B142" s="215">
        <v>43472</v>
      </c>
      <c r="C142" s="212" t="s">
        <v>627</v>
      </c>
      <c r="D142" s="212" t="s">
        <v>380</v>
      </c>
      <c r="E142" s="212" t="s">
        <v>248</v>
      </c>
      <c r="F142" s="212" t="s">
        <v>628</v>
      </c>
      <c r="G142" s="177"/>
      <c r="H142" s="177" t="s">
        <v>625</v>
      </c>
      <c r="I142" s="177">
        <v>140</v>
      </c>
      <c r="J142" s="177" t="s">
        <v>626</v>
      </c>
      <c r="K142" s="177" t="s">
        <v>629</v>
      </c>
      <c r="L142" s="177"/>
      <c r="M142" s="178">
        <v>24205.31</v>
      </c>
      <c r="N142" s="177">
        <v>1126.92</v>
      </c>
      <c r="O142" s="177">
        <v>100</v>
      </c>
      <c r="P142" s="179">
        <v>0</v>
      </c>
    </row>
    <row r="143" spans="1:16">
      <c r="A143" s="212">
        <v>4</v>
      </c>
      <c r="B143" s="215">
        <v>37406</v>
      </c>
      <c r="C143" s="212" t="s">
        <v>627</v>
      </c>
      <c r="D143" s="212" t="s">
        <v>380</v>
      </c>
      <c r="E143" s="212" t="s">
        <v>248</v>
      </c>
      <c r="F143" s="212" t="s">
        <v>630</v>
      </c>
      <c r="G143" s="177"/>
      <c r="H143" s="177" t="s">
        <v>625</v>
      </c>
      <c r="I143" s="177">
        <v>175</v>
      </c>
      <c r="J143" s="177" t="s">
        <v>626</v>
      </c>
      <c r="K143" s="177" t="s">
        <v>26</v>
      </c>
      <c r="L143" s="177"/>
      <c r="M143" s="178">
        <v>34036.92</v>
      </c>
      <c r="N143" s="177">
        <v>1317.08</v>
      </c>
      <c r="O143" s="177">
        <v>100</v>
      </c>
      <c r="P143" s="179">
        <v>2374.6999999999998</v>
      </c>
    </row>
    <row r="144" spans="1:16">
      <c r="A144" s="212">
        <v>5</v>
      </c>
      <c r="B144" s="215">
        <v>32479</v>
      </c>
      <c r="C144" s="212" t="s">
        <v>476</v>
      </c>
      <c r="D144" s="212" t="s">
        <v>380</v>
      </c>
      <c r="E144" s="212" t="s">
        <v>248</v>
      </c>
      <c r="F144" s="212" t="s">
        <v>624</v>
      </c>
      <c r="G144" s="177"/>
      <c r="H144" s="177" t="s">
        <v>625</v>
      </c>
      <c r="I144" s="177">
        <v>183</v>
      </c>
      <c r="J144" s="177" t="s">
        <v>626</v>
      </c>
      <c r="K144" s="177" t="s">
        <v>26</v>
      </c>
      <c r="L144" s="177"/>
      <c r="M144" s="178">
        <v>46512.85</v>
      </c>
      <c r="N144" s="177">
        <v>1992.79</v>
      </c>
      <c r="O144" s="177">
        <v>100</v>
      </c>
      <c r="P144" s="179">
        <v>19630.5</v>
      </c>
    </row>
    <row r="145" spans="1:16">
      <c r="A145" s="212">
        <v>6</v>
      </c>
      <c r="B145" s="215">
        <v>36696</v>
      </c>
      <c r="C145" s="212" t="s">
        <v>476</v>
      </c>
      <c r="D145" s="212" t="s">
        <v>380</v>
      </c>
      <c r="E145" s="212" t="s">
        <v>248</v>
      </c>
      <c r="F145" s="212" t="s">
        <v>630</v>
      </c>
      <c r="G145" s="177"/>
      <c r="H145" s="177" t="s">
        <v>625</v>
      </c>
      <c r="I145" s="177">
        <v>175</v>
      </c>
      <c r="J145" s="177" t="s">
        <v>626</v>
      </c>
      <c r="K145" s="177" t="s">
        <v>26</v>
      </c>
      <c r="L145" s="177"/>
      <c r="M145" s="178">
        <v>37067.629999999997</v>
      </c>
      <c r="N145" s="177">
        <v>1646.78</v>
      </c>
      <c r="O145" s="177">
        <v>100</v>
      </c>
      <c r="P145" s="179">
        <v>14065.01</v>
      </c>
    </row>
    <row r="146" spans="1:16">
      <c r="A146" s="212">
        <v>7</v>
      </c>
      <c r="B146" s="215">
        <v>29830</v>
      </c>
      <c r="C146" s="212" t="s">
        <v>476</v>
      </c>
      <c r="D146" s="212" t="s">
        <v>380</v>
      </c>
      <c r="E146" s="212" t="s">
        <v>248</v>
      </c>
      <c r="F146" s="212" t="s">
        <v>624</v>
      </c>
      <c r="G146" s="177"/>
      <c r="H146" s="177" t="s">
        <v>625</v>
      </c>
      <c r="I146" s="177">
        <v>183</v>
      </c>
      <c r="J146" s="177" t="s">
        <v>626</v>
      </c>
      <c r="K146" s="177" t="s">
        <v>26</v>
      </c>
      <c r="L146" s="177"/>
      <c r="M146" s="178">
        <v>51229.07</v>
      </c>
      <c r="N146" s="177">
        <v>2171</v>
      </c>
      <c r="O146" s="177">
        <v>100</v>
      </c>
      <c r="P146" s="179">
        <v>14388.52</v>
      </c>
    </row>
    <row r="147" spans="1:16">
      <c r="A147" s="212">
        <v>8</v>
      </c>
      <c r="B147" s="215">
        <v>37272</v>
      </c>
      <c r="C147" s="212" t="s">
        <v>627</v>
      </c>
      <c r="D147" s="212" t="s">
        <v>380</v>
      </c>
      <c r="E147" s="212" t="s">
        <v>248</v>
      </c>
      <c r="F147" s="212" t="s">
        <v>630</v>
      </c>
      <c r="G147" s="177"/>
      <c r="H147" s="177" t="s">
        <v>625</v>
      </c>
      <c r="I147" s="177">
        <v>175</v>
      </c>
      <c r="J147" s="177" t="s">
        <v>626</v>
      </c>
      <c r="K147" s="177" t="s">
        <v>26</v>
      </c>
      <c r="L147" s="180"/>
      <c r="M147" s="178">
        <v>40386.89</v>
      </c>
      <c r="N147" s="177">
        <v>1953.29</v>
      </c>
      <c r="O147" s="177">
        <v>100</v>
      </c>
      <c r="P147" s="179">
        <v>10099.620000000001</v>
      </c>
    </row>
    <row r="148" spans="1:16">
      <c r="A148" s="212">
        <v>9</v>
      </c>
      <c r="B148" s="215">
        <v>37378</v>
      </c>
      <c r="C148" s="212" t="s">
        <v>627</v>
      </c>
      <c r="D148" s="212" t="s">
        <v>380</v>
      </c>
      <c r="E148" s="212" t="s">
        <v>248</v>
      </c>
      <c r="F148" s="212" t="s">
        <v>630</v>
      </c>
      <c r="G148" s="177"/>
      <c r="H148" s="177" t="s">
        <v>625</v>
      </c>
      <c r="I148" s="177">
        <v>175</v>
      </c>
      <c r="J148" s="177" t="s">
        <v>626</v>
      </c>
      <c r="K148" s="177" t="s">
        <v>26</v>
      </c>
      <c r="L148" s="180"/>
      <c r="M148" s="178">
        <v>37207.61</v>
      </c>
      <c r="N148" s="177">
        <v>1425.57</v>
      </c>
      <c r="O148" s="177">
        <v>100</v>
      </c>
      <c r="P148" s="179">
        <v>9030.17</v>
      </c>
    </row>
    <row r="149" spans="1:16">
      <c r="A149" s="212">
        <v>10</v>
      </c>
      <c r="B149" s="215">
        <v>42289</v>
      </c>
      <c r="C149" s="212" t="s">
        <v>627</v>
      </c>
      <c r="D149" s="212" t="s">
        <v>380</v>
      </c>
      <c r="E149" s="212" t="s">
        <v>248</v>
      </c>
      <c r="F149" s="212" t="s">
        <v>628</v>
      </c>
      <c r="G149" s="177"/>
      <c r="H149" s="177" t="s">
        <v>625</v>
      </c>
      <c r="I149" s="177">
        <v>140</v>
      </c>
      <c r="J149" s="177" t="s">
        <v>626</v>
      </c>
      <c r="K149" s="177" t="s">
        <v>629</v>
      </c>
      <c r="L149" s="180"/>
      <c r="M149" s="178">
        <v>17020.810000000001</v>
      </c>
      <c r="N149" s="177">
        <v>604.58000000000004</v>
      </c>
      <c r="O149" s="177">
        <v>100</v>
      </c>
      <c r="P149" s="179">
        <v>0</v>
      </c>
    </row>
    <row r="150" spans="1:16">
      <c r="A150" s="212">
        <v>11</v>
      </c>
      <c r="B150" s="216">
        <v>34243</v>
      </c>
      <c r="C150" s="212" t="s">
        <v>476</v>
      </c>
      <c r="D150" s="212" t="s">
        <v>380</v>
      </c>
      <c r="E150" s="212" t="s">
        <v>248</v>
      </c>
      <c r="F150" s="212" t="s">
        <v>624</v>
      </c>
      <c r="G150" s="177"/>
      <c r="H150" s="177" t="s">
        <v>625</v>
      </c>
      <c r="I150" s="177">
        <v>183</v>
      </c>
      <c r="J150" s="177" t="s">
        <v>626</v>
      </c>
      <c r="K150" s="177" t="s">
        <v>26</v>
      </c>
      <c r="L150" s="177" t="s">
        <v>631</v>
      </c>
      <c r="M150" s="178">
        <v>23723.9</v>
      </c>
      <c r="N150" s="177">
        <v>877.84</v>
      </c>
      <c r="O150" s="177">
        <v>100</v>
      </c>
      <c r="P150" s="179">
        <v>0</v>
      </c>
    </row>
    <row r="151" spans="1:16">
      <c r="A151" s="212">
        <v>12</v>
      </c>
      <c r="B151" s="216">
        <v>40084</v>
      </c>
      <c r="C151" s="212" t="s">
        <v>627</v>
      </c>
      <c r="D151" s="212" t="s">
        <v>380</v>
      </c>
      <c r="E151" s="212" t="s">
        <v>248</v>
      </c>
      <c r="F151" s="212" t="s">
        <v>632</v>
      </c>
      <c r="G151" s="177"/>
      <c r="H151" s="177" t="s">
        <v>625</v>
      </c>
      <c r="I151" s="177">
        <v>158</v>
      </c>
      <c r="J151" s="177" t="s">
        <v>626</v>
      </c>
      <c r="K151" s="177" t="s">
        <v>26</v>
      </c>
      <c r="L151" s="177"/>
      <c r="M151" s="178">
        <v>34480.559999999998</v>
      </c>
      <c r="N151" s="177">
        <v>1700.04</v>
      </c>
      <c r="O151" s="177">
        <v>100</v>
      </c>
      <c r="P151" s="179">
        <v>0</v>
      </c>
    </row>
    <row r="152" spans="1:16">
      <c r="A152" s="212">
        <v>13</v>
      </c>
      <c r="B152" s="216">
        <v>37264</v>
      </c>
      <c r="C152" s="212" t="s">
        <v>476</v>
      </c>
      <c r="D152" s="212" t="s">
        <v>633</v>
      </c>
      <c r="E152" s="212" t="s">
        <v>634</v>
      </c>
      <c r="F152" s="212" t="s">
        <v>635</v>
      </c>
      <c r="G152" s="177"/>
      <c r="H152" s="177" t="s">
        <v>50</v>
      </c>
      <c r="I152" s="177">
        <v>100</v>
      </c>
      <c r="J152" s="177" t="s">
        <v>626</v>
      </c>
      <c r="K152" s="177" t="s">
        <v>26</v>
      </c>
      <c r="L152" s="177"/>
      <c r="M152" s="178">
        <v>33768.44</v>
      </c>
      <c r="N152" s="177">
        <v>1661.12</v>
      </c>
      <c r="O152" s="177">
        <v>100</v>
      </c>
      <c r="P152" s="179">
        <v>3811.45</v>
      </c>
    </row>
    <row r="153" spans="1:16">
      <c r="A153" s="212">
        <v>15</v>
      </c>
      <c r="B153" s="216">
        <v>42102</v>
      </c>
      <c r="C153" s="212" t="s">
        <v>627</v>
      </c>
      <c r="D153" s="212" t="s">
        <v>380</v>
      </c>
      <c r="E153" s="212" t="s">
        <v>248</v>
      </c>
      <c r="F153" s="212" t="s">
        <v>636</v>
      </c>
      <c r="G153" s="177"/>
      <c r="H153" s="177" t="s">
        <v>625</v>
      </c>
      <c r="I153" s="177">
        <v>140</v>
      </c>
      <c r="J153" s="177" t="s">
        <v>626</v>
      </c>
      <c r="K153" s="177" t="s">
        <v>26</v>
      </c>
      <c r="L153" s="177"/>
      <c r="M153" s="178">
        <v>30763.5</v>
      </c>
      <c r="N153" s="177">
        <v>1565.81</v>
      </c>
      <c r="O153" s="177">
        <v>100</v>
      </c>
      <c r="P153" s="179">
        <v>0</v>
      </c>
    </row>
    <row r="154" spans="1:16">
      <c r="A154" s="212">
        <v>16</v>
      </c>
      <c r="B154" s="216">
        <v>33494</v>
      </c>
      <c r="C154" s="212" t="s">
        <v>627</v>
      </c>
      <c r="D154" s="212" t="s">
        <v>380</v>
      </c>
      <c r="E154" s="212" t="s">
        <v>248</v>
      </c>
      <c r="F154" s="212" t="s">
        <v>624</v>
      </c>
      <c r="G154" s="177"/>
      <c r="H154" s="177" t="s">
        <v>625</v>
      </c>
      <c r="I154" s="177">
        <v>183</v>
      </c>
      <c r="J154" s="177" t="s">
        <v>626</v>
      </c>
      <c r="K154" s="177" t="s">
        <v>26</v>
      </c>
      <c r="L154" s="177"/>
      <c r="M154" s="178">
        <v>41487.269999999997</v>
      </c>
      <c r="N154" s="177">
        <v>1722.03</v>
      </c>
      <c r="O154" s="177">
        <v>100</v>
      </c>
      <c r="P154" s="179">
        <v>36809.14</v>
      </c>
    </row>
    <row r="155" spans="1:16">
      <c r="A155" s="212">
        <v>17</v>
      </c>
      <c r="B155" s="216">
        <v>42102</v>
      </c>
      <c r="C155" s="212" t="s">
        <v>627</v>
      </c>
      <c r="D155" s="212" t="s">
        <v>380</v>
      </c>
      <c r="E155" s="212" t="s">
        <v>248</v>
      </c>
      <c r="F155" s="212" t="s">
        <v>636</v>
      </c>
      <c r="G155" s="177"/>
      <c r="H155" s="177" t="s">
        <v>625</v>
      </c>
      <c r="I155" s="177">
        <v>140</v>
      </c>
      <c r="J155" s="177" t="s">
        <v>626</v>
      </c>
      <c r="K155" s="177" t="s">
        <v>26</v>
      </c>
      <c r="L155" s="177"/>
      <c r="M155" s="178">
        <v>31221.63</v>
      </c>
      <c r="N155" s="177">
        <v>1582.05</v>
      </c>
      <c r="O155" s="177">
        <v>100</v>
      </c>
      <c r="P155" s="179">
        <v>0</v>
      </c>
    </row>
    <row r="156" spans="1:16">
      <c r="A156" s="212">
        <v>18</v>
      </c>
      <c r="B156" s="216">
        <v>36146</v>
      </c>
      <c r="C156" s="212" t="s">
        <v>476</v>
      </c>
      <c r="D156" s="212" t="s">
        <v>380</v>
      </c>
      <c r="E156" s="212" t="s">
        <v>248</v>
      </c>
      <c r="F156" s="212" t="s">
        <v>624</v>
      </c>
      <c r="G156" s="177"/>
      <c r="H156" s="177" t="s">
        <v>625</v>
      </c>
      <c r="I156" s="177">
        <v>183</v>
      </c>
      <c r="J156" s="177" t="s">
        <v>626</v>
      </c>
      <c r="K156" s="177" t="s">
        <v>26</v>
      </c>
      <c r="L156" s="177"/>
      <c r="M156" s="178">
        <v>43195.88</v>
      </c>
      <c r="N156" s="177">
        <v>1901.01</v>
      </c>
      <c r="O156" s="177">
        <v>100</v>
      </c>
      <c r="P156" s="179">
        <v>4818.96</v>
      </c>
    </row>
    <row r="157" spans="1:16">
      <c r="A157" s="212">
        <v>19</v>
      </c>
      <c r="B157" s="216">
        <v>33539</v>
      </c>
      <c r="C157" s="212" t="s">
        <v>476</v>
      </c>
      <c r="D157" s="212" t="s">
        <v>380</v>
      </c>
      <c r="E157" s="212" t="s">
        <v>248</v>
      </c>
      <c r="F157" s="212" t="s">
        <v>624</v>
      </c>
      <c r="G157" s="177"/>
      <c r="H157" s="177" t="s">
        <v>625</v>
      </c>
      <c r="I157" s="177">
        <v>183</v>
      </c>
      <c r="J157" s="177" t="s">
        <v>626</v>
      </c>
      <c r="K157" s="177" t="s">
        <v>26</v>
      </c>
      <c r="L157" s="177"/>
      <c r="M157" s="178">
        <v>45217.32</v>
      </c>
      <c r="N157" s="177">
        <v>1790.16</v>
      </c>
      <c r="O157" s="177">
        <v>100</v>
      </c>
      <c r="P157" s="179">
        <v>37470.28</v>
      </c>
    </row>
    <row r="158" spans="1:16">
      <c r="A158" s="212">
        <v>20</v>
      </c>
      <c r="B158" s="216">
        <v>33791</v>
      </c>
      <c r="C158" s="212" t="s">
        <v>476</v>
      </c>
      <c r="D158" s="212" t="s">
        <v>380</v>
      </c>
      <c r="E158" s="212" t="s">
        <v>248</v>
      </c>
      <c r="F158" s="212" t="s">
        <v>624</v>
      </c>
      <c r="G158" s="177"/>
      <c r="H158" s="177" t="s">
        <v>625</v>
      </c>
      <c r="I158" s="177">
        <v>183</v>
      </c>
      <c r="J158" s="177" t="s">
        <v>626</v>
      </c>
      <c r="K158" s="177" t="s">
        <v>26</v>
      </c>
      <c r="L158" s="177"/>
      <c r="M158" s="178">
        <v>40534.03</v>
      </c>
      <c r="N158" s="177">
        <v>1550.75</v>
      </c>
      <c r="O158" s="177">
        <v>100</v>
      </c>
      <c r="P158" s="179">
        <v>29944.33</v>
      </c>
    </row>
    <row r="159" spans="1:16">
      <c r="A159" s="212">
        <v>21</v>
      </c>
      <c r="B159" s="216">
        <v>35719</v>
      </c>
      <c r="C159" s="212" t="s">
        <v>627</v>
      </c>
      <c r="D159" s="212" t="s">
        <v>380</v>
      </c>
      <c r="E159" s="212" t="s">
        <v>248</v>
      </c>
      <c r="F159" s="212" t="s">
        <v>624</v>
      </c>
      <c r="G159" s="177"/>
      <c r="H159" s="177" t="s">
        <v>625</v>
      </c>
      <c r="I159" s="177">
        <v>183</v>
      </c>
      <c r="J159" s="177" t="s">
        <v>626</v>
      </c>
      <c r="K159" s="177" t="s">
        <v>26</v>
      </c>
      <c r="L159" s="177"/>
      <c r="M159" s="178">
        <v>40916.15</v>
      </c>
      <c r="N159" s="177">
        <v>1745.14</v>
      </c>
      <c r="O159" s="177">
        <v>100</v>
      </c>
      <c r="P159" s="179">
        <v>18958.7</v>
      </c>
    </row>
    <row r="160" spans="1:16">
      <c r="A160" s="212">
        <v>22</v>
      </c>
      <c r="B160" s="216">
        <v>36711</v>
      </c>
      <c r="C160" s="212" t="s">
        <v>476</v>
      </c>
      <c r="D160" s="212" t="s">
        <v>380</v>
      </c>
      <c r="E160" s="212" t="s">
        <v>248</v>
      </c>
      <c r="F160" s="212" t="s">
        <v>624</v>
      </c>
      <c r="G160" s="177"/>
      <c r="H160" s="177" t="s">
        <v>625</v>
      </c>
      <c r="I160" s="177">
        <v>183</v>
      </c>
      <c r="J160" s="177" t="s">
        <v>626</v>
      </c>
      <c r="K160" s="177" t="s">
        <v>26</v>
      </c>
      <c r="L160" s="177"/>
      <c r="M160" s="178">
        <v>40199.85</v>
      </c>
      <c r="N160" s="177">
        <v>1575.47</v>
      </c>
      <c r="O160" s="177">
        <v>100</v>
      </c>
      <c r="P160" s="179">
        <v>1441.82</v>
      </c>
    </row>
    <row r="161" spans="1:16">
      <c r="A161" s="212">
        <v>23</v>
      </c>
      <c r="B161" s="216">
        <v>42186</v>
      </c>
      <c r="C161" s="212" t="s">
        <v>476</v>
      </c>
      <c r="D161" s="212" t="s">
        <v>382</v>
      </c>
      <c r="E161" s="212" t="s">
        <v>637</v>
      </c>
      <c r="F161" s="212" t="s">
        <v>209</v>
      </c>
      <c r="G161" s="177"/>
      <c r="H161" s="177" t="s">
        <v>50</v>
      </c>
      <c r="I161" s="177">
        <v>140</v>
      </c>
      <c r="J161" s="177" t="s">
        <v>626</v>
      </c>
      <c r="K161" s="177" t="s">
        <v>26</v>
      </c>
      <c r="L161" s="177"/>
      <c r="M161" s="178">
        <v>29741.95</v>
      </c>
      <c r="N161" s="177">
        <v>1661.4</v>
      </c>
      <c r="O161" s="177">
        <v>100</v>
      </c>
      <c r="P161" s="179">
        <v>0</v>
      </c>
    </row>
    <row r="162" spans="1:16">
      <c r="A162" s="212">
        <v>24</v>
      </c>
      <c r="B162" s="216">
        <v>40801</v>
      </c>
      <c r="C162" s="212" t="s">
        <v>627</v>
      </c>
      <c r="D162" s="212" t="s">
        <v>380</v>
      </c>
      <c r="E162" s="212" t="s">
        <v>248</v>
      </c>
      <c r="F162" s="212" t="s">
        <v>632</v>
      </c>
      <c r="G162" s="177"/>
      <c r="H162" s="177" t="s">
        <v>625</v>
      </c>
      <c r="I162" s="177">
        <v>158</v>
      </c>
      <c r="J162" s="177" t="s">
        <v>626</v>
      </c>
      <c r="K162" s="177" t="s">
        <v>26</v>
      </c>
      <c r="L162" s="177"/>
      <c r="M162" s="178">
        <v>30598.17</v>
      </c>
      <c r="N162" s="177">
        <v>1379.11</v>
      </c>
      <c r="O162" s="177">
        <v>100</v>
      </c>
      <c r="P162" s="179">
        <v>0</v>
      </c>
    </row>
    <row r="163" spans="1:16">
      <c r="A163" s="212">
        <v>25</v>
      </c>
      <c r="B163" s="216">
        <v>37344</v>
      </c>
      <c r="C163" s="212" t="s">
        <v>476</v>
      </c>
      <c r="D163" s="212" t="s">
        <v>380</v>
      </c>
      <c r="E163" s="212" t="s">
        <v>248</v>
      </c>
      <c r="F163" s="212" t="s">
        <v>630</v>
      </c>
      <c r="G163" s="177"/>
      <c r="H163" s="177" t="s">
        <v>625</v>
      </c>
      <c r="I163" s="177">
        <v>175</v>
      </c>
      <c r="J163" s="177" t="s">
        <v>626</v>
      </c>
      <c r="K163" s="177" t="s">
        <v>26</v>
      </c>
      <c r="L163" s="177"/>
      <c r="M163" s="178">
        <v>37723.42</v>
      </c>
      <c r="N163" s="177">
        <v>1746.89</v>
      </c>
      <c r="O163" s="177">
        <v>100</v>
      </c>
      <c r="P163" s="179">
        <v>739.24</v>
      </c>
    </row>
    <row r="164" spans="1:16">
      <c r="A164" s="212">
        <v>26</v>
      </c>
      <c r="B164" s="216">
        <v>33420</v>
      </c>
      <c r="C164" s="212" t="s">
        <v>476</v>
      </c>
      <c r="D164" s="212" t="s">
        <v>382</v>
      </c>
      <c r="E164" s="212" t="s">
        <v>638</v>
      </c>
      <c r="F164" s="212" t="s">
        <v>209</v>
      </c>
      <c r="G164" s="177"/>
      <c r="H164" s="177" t="s">
        <v>50</v>
      </c>
      <c r="I164" s="177">
        <v>175</v>
      </c>
      <c r="J164" s="177" t="s">
        <v>626</v>
      </c>
      <c r="K164" s="177" t="s">
        <v>639</v>
      </c>
      <c r="L164" s="177"/>
      <c r="M164" s="178">
        <v>29714.27</v>
      </c>
      <c r="N164" s="177">
        <v>1326</v>
      </c>
      <c r="O164" s="177">
        <v>100</v>
      </c>
      <c r="P164" s="179">
        <v>31505.9</v>
      </c>
    </row>
    <row r="165" spans="1:16">
      <c r="A165" s="212">
        <v>27</v>
      </c>
      <c r="B165" s="216">
        <v>37264</v>
      </c>
      <c r="C165" s="212" t="s">
        <v>476</v>
      </c>
      <c r="D165" s="212" t="s">
        <v>380</v>
      </c>
      <c r="E165" s="212" t="s">
        <v>248</v>
      </c>
      <c r="F165" s="212" t="s">
        <v>630</v>
      </c>
      <c r="G165" s="177"/>
      <c r="H165" s="177" t="s">
        <v>625</v>
      </c>
      <c r="I165" s="177">
        <v>175</v>
      </c>
      <c r="J165" s="177" t="s">
        <v>626</v>
      </c>
      <c r="K165" s="177" t="s">
        <v>26</v>
      </c>
      <c r="L165" s="177"/>
      <c r="M165" s="178">
        <v>36486.86</v>
      </c>
      <c r="N165" s="177">
        <v>1628.59</v>
      </c>
      <c r="O165" s="177">
        <v>100</v>
      </c>
      <c r="P165" s="179">
        <v>1226.6199999999999</v>
      </c>
    </row>
    <row r="166" spans="1:16">
      <c r="A166" s="212">
        <v>28</v>
      </c>
      <c r="B166" s="216">
        <v>33532</v>
      </c>
      <c r="C166" s="212" t="s">
        <v>476</v>
      </c>
      <c r="D166" s="212" t="s">
        <v>380</v>
      </c>
      <c r="E166" s="212" t="s">
        <v>248</v>
      </c>
      <c r="F166" s="212" t="s">
        <v>624</v>
      </c>
      <c r="G166" s="177"/>
      <c r="H166" s="177" t="s">
        <v>625</v>
      </c>
      <c r="I166" s="177">
        <v>183</v>
      </c>
      <c r="J166" s="177" t="s">
        <v>626</v>
      </c>
      <c r="K166" s="177" t="s">
        <v>26</v>
      </c>
      <c r="L166" s="177"/>
      <c r="M166" s="178">
        <v>27012.44</v>
      </c>
      <c r="N166" s="177">
        <v>872.82</v>
      </c>
      <c r="O166" s="177">
        <v>100</v>
      </c>
      <c r="P166" s="179">
        <v>0</v>
      </c>
    </row>
    <row r="167" spans="1:16">
      <c r="A167" s="212">
        <v>29</v>
      </c>
      <c r="B167" s="216">
        <v>43472</v>
      </c>
      <c r="C167" s="212" t="s">
        <v>476</v>
      </c>
      <c r="D167" s="212" t="s">
        <v>380</v>
      </c>
      <c r="E167" s="212" t="s">
        <v>248</v>
      </c>
      <c r="F167" s="212" t="s">
        <v>628</v>
      </c>
      <c r="G167" s="177"/>
      <c r="H167" s="177" t="s">
        <v>625</v>
      </c>
      <c r="I167" s="177">
        <v>140</v>
      </c>
      <c r="J167" s="177" t="s">
        <v>626</v>
      </c>
      <c r="K167" s="177" t="s">
        <v>629</v>
      </c>
      <c r="L167" s="177"/>
      <c r="M167" s="178">
        <v>22175.24</v>
      </c>
      <c r="N167" s="177">
        <v>976.54</v>
      </c>
      <c r="O167" s="177">
        <v>100</v>
      </c>
      <c r="P167" s="179">
        <v>0</v>
      </c>
    </row>
    <row r="168" spans="1:16">
      <c r="A168" s="212">
        <v>30</v>
      </c>
      <c r="B168" s="216">
        <v>36969</v>
      </c>
      <c r="C168" s="212" t="s">
        <v>476</v>
      </c>
      <c r="D168" s="212" t="s">
        <v>380</v>
      </c>
      <c r="E168" s="212" t="s">
        <v>248</v>
      </c>
      <c r="F168" s="212" t="s">
        <v>630</v>
      </c>
      <c r="G168" s="177"/>
      <c r="H168" s="177" t="s">
        <v>625</v>
      </c>
      <c r="I168" s="177">
        <v>175</v>
      </c>
      <c r="J168" s="177" t="s">
        <v>626</v>
      </c>
      <c r="K168" s="177" t="s">
        <v>26</v>
      </c>
      <c r="L168" s="177"/>
      <c r="M168" s="178">
        <v>40997.19</v>
      </c>
      <c r="N168" s="177">
        <v>1780.41</v>
      </c>
      <c r="O168" s="177">
        <v>100</v>
      </c>
      <c r="P168" s="179">
        <v>10540.33</v>
      </c>
    </row>
    <row r="169" spans="1:16">
      <c r="A169" s="212">
        <v>32</v>
      </c>
      <c r="B169" s="216">
        <v>32825</v>
      </c>
      <c r="C169" s="212" t="s">
        <v>627</v>
      </c>
      <c r="D169" s="212" t="s">
        <v>380</v>
      </c>
      <c r="E169" s="212" t="s">
        <v>248</v>
      </c>
      <c r="F169" s="212" t="s">
        <v>624</v>
      </c>
      <c r="G169" s="177"/>
      <c r="H169" s="177" t="s">
        <v>625</v>
      </c>
      <c r="I169" s="177">
        <v>183</v>
      </c>
      <c r="J169" s="177" t="s">
        <v>626</v>
      </c>
      <c r="K169" s="177" t="s">
        <v>26</v>
      </c>
      <c r="L169" s="177"/>
      <c r="M169" s="178">
        <v>37020.339999999997</v>
      </c>
      <c r="N169" s="177">
        <v>1033.18</v>
      </c>
      <c r="O169" s="177">
        <v>100</v>
      </c>
      <c r="P169" s="179">
        <v>37121.08</v>
      </c>
    </row>
    <row r="170" spans="1:16">
      <c r="A170" s="212">
        <v>33</v>
      </c>
      <c r="B170" s="216">
        <v>37473</v>
      </c>
      <c r="C170" s="212" t="s">
        <v>476</v>
      </c>
      <c r="D170" s="212" t="s">
        <v>380</v>
      </c>
      <c r="E170" s="212" t="s">
        <v>248</v>
      </c>
      <c r="F170" s="212" t="s">
        <v>630</v>
      </c>
      <c r="G170" s="177"/>
      <c r="H170" s="177" t="s">
        <v>625</v>
      </c>
      <c r="I170" s="177">
        <v>175</v>
      </c>
      <c r="J170" s="177" t="s">
        <v>626</v>
      </c>
      <c r="K170" s="177" t="s">
        <v>26</v>
      </c>
      <c r="L170" s="177"/>
      <c r="M170" s="178">
        <v>42938.2</v>
      </c>
      <c r="N170" s="177">
        <v>2025.65</v>
      </c>
      <c r="O170" s="177">
        <v>100</v>
      </c>
      <c r="P170" s="179">
        <v>8753.11</v>
      </c>
    </row>
    <row r="171" spans="1:16">
      <c r="A171" s="212">
        <v>34</v>
      </c>
      <c r="B171" s="216">
        <v>32388</v>
      </c>
      <c r="C171" s="212" t="s">
        <v>476</v>
      </c>
      <c r="D171" s="212" t="s">
        <v>380</v>
      </c>
      <c r="E171" s="212" t="s">
        <v>248</v>
      </c>
      <c r="F171" s="212" t="s">
        <v>624</v>
      </c>
      <c r="G171" s="177"/>
      <c r="H171" s="177" t="s">
        <v>625</v>
      </c>
      <c r="I171" s="177">
        <v>183</v>
      </c>
      <c r="J171" s="177" t="s">
        <v>626</v>
      </c>
      <c r="K171" s="177" t="s">
        <v>26</v>
      </c>
      <c r="L171" s="177"/>
      <c r="M171" s="178">
        <v>38921.699999999997</v>
      </c>
      <c r="N171" s="177">
        <v>1479.09</v>
      </c>
      <c r="O171" s="177">
        <v>100</v>
      </c>
      <c r="P171" s="179">
        <v>18825.900000000001</v>
      </c>
    </row>
    <row r="172" spans="1:16">
      <c r="A172" s="212">
        <v>35</v>
      </c>
      <c r="B172" s="216">
        <v>35800</v>
      </c>
      <c r="C172" s="212" t="s">
        <v>476</v>
      </c>
      <c r="D172" s="212" t="s">
        <v>380</v>
      </c>
      <c r="E172" s="212" t="s">
        <v>248</v>
      </c>
      <c r="F172" s="212" t="s">
        <v>624</v>
      </c>
      <c r="G172" s="177"/>
      <c r="H172" s="177" t="s">
        <v>625</v>
      </c>
      <c r="I172" s="177">
        <v>183</v>
      </c>
      <c r="J172" s="177" t="s">
        <v>626</v>
      </c>
      <c r="K172" s="177" t="s">
        <v>26</v>
      </c>
      <c r="L172" s="177"/>
      <c r="M172" s="178">
        <v>41222.82</v>
      </c>
      <c r="N172" s="177">
        <v>1891.75</v>
      </c>
      <c r="O172" s="177">
        <v>100</v>
      </c>
      <c r="P172" s="179">
        <v>19089.099999999999</v>
      </c>
    </row>
    <row r="173" spans="1:16">
      <c r="A173" s="212">
        <v>37</v>
      </c>
      <c r="B173" s="216">
        <v>35689</v>
      </c>
      <c r="C173" s="212" t="s">
        <v>476</v>
      </c>
      <c r="D173" s="212" t="s">
        <v>380</v>
      </c>
      <c r="E173" s="212" t="s">
        <v>248</v>
      </c>
      <c r="F173" s="212" t="s">
        <v>624</v>
      </c>
      <c r="G173" s="177"/>
      <c r="H173" s="177" t="s">
        <v>625</v>
      </c>
      <c r="I173" s="177">
        <v>183</v>
      </c>
      <c r="J173" s="177" t="s">
        <v>626</v>
      </c>
      <c r="K173" s="177" t="s">
        <v>26</v>
      </c>
      <c r="L173" s="177"/>
      <c r="M173" s="178">
        <v>37385.370000000003</v>
      </c>
      <c r="N173" s="177">
        <v>1417.4</v>
      </c>
      <c r="O173" s="177">
        <v>100</v>
      </c>
      <c r="P173" s="179">
        <v>18156.87</v>
      </c>
    </row>
    <row r="174" spans="1:16">
      <c r="A174" s="212">
        <v>39</v>
      </c>
      <c r="B174" s="216">
        <v>37376</v>
      </c>
      <c r="C174" s="212" t="s">
        <v>627</v>
      </c>
      <c r="D174" s="212" t="s">
        <v>380</v>
      </c>
      <c r="E174" s="212" t="s">
        <v>248</v>
      </c>
      <c r="F174" s="212" t="s">
        <v>624</v>
      </c>
      <c r="G174" s="177"/>
      <c r="H174" s="177" t="s">
        <v>625</v>
      </c>
      <c r="I174" s="177">
        <v>183</v>
      </c>
      <c r="J174" s="177" t="s">
        <v>626</v>
      </c>
      <c r="K174" s="177" t="s">
        <v>26</v>
      </c>
      <c r="L174" s="177"/>
      <c r="M174" s="178">
        <v>45862.43</v>
      </c>
      <c r="N174" s="177">
        <v>2028.5</v>
      </c>
      <c r="O174" s="177">
        <v>100</v>
      </c>
      <c r="P174" s="179">
        <v>9103.74</v>
      </c>
    </row>
    <row r="175" spans="1:16">
      <c r="A175" s="212">
        <v>40</v>
      </c>
      <c r="B175" s="216">
        <v>34640</v>
      </c>
      <c r="C175" s="212" t="s">
        <v>476</v>
      </c>
      <c r="D175" s="212" t="s">
        <v>380</v>
      </c>
      <c r="E175" s="212" t="s">
        <v>248</v>
      </c>
      <c r="F175" s="212" t="s">
        <v>624</v>
      </c>
      <c r="G175" s="177"/>
      <c r="H175" s="177" t="s">
        <v>625</v>
      </c>
      <c r="I175" s="177">
        <v>183</v>
      </c>
      <c r="J175" s="177" t="s">
        <v>626</v>
      </c>
      <c r="K175" s="177" t="s">
        <v>26</v>
      </c>
      <c r="L175" s="177"/>
      <c r="M175" s="178">
        <v>44529.67</v>
      </c>
      <c r="N175" s="177">
        <v>1836.87</v>
      </c>
      <c r="O175" s="177">
        <v>100</v>
      </c>
      <c r="P175" s="179">
        <v>26803.97</v>
      </c>
    </row>
    <row r="176" spans="1:16">
      <c r="A176" s="212">
        <v>41</v>
      </c>
      <c r="B176" s="216">
        <v>42661</v>
      </c>
      <c r="C176" s="212" t="s">
        <v>627</v>
      </c>
      <c r="D176" s="212" t="s">
        <v>382</v>
      </c>
      <c r="E176" s="212" t="s">
        <v>638</v>
      </c>
      <c r="F176" s="212" t="s">
        <v>640</v>
      </c>
      <c r="G176" s="177"/>
      <c r="H176" s="177" t="s">
        <v>50</v>
      </c>
      <c r="I176" s="177">
        <v>205</v>
      </c>
      <c r="J176" s="177" t="s">
        <v>626</v>
      </c>
      <c r="K176" s="177" t="s">
        <v>26</v>
      </c>
      <c r="L176" s="177"/>
      <c r="M176" s="178">
        <v>44424.85</v>
      </c>
      <c r="N176" s="177">
        <v>1713.5</v>
      </c>
      <c r="O176" s="177">
        <v>100</v>
      </c>
      <c r="P176" s="179">
        <v>0</v>
      </c>
    </row>
    <row r="177" spans="1:16">
      <c r="A177" s="212">
        <v>42</v>
      </c>
      <c r="B177" s="216">
        <v>32409</v>
      </c>
      <c r="C177" s="212" t="s">
        <v>476</v>
      </c>
      <c r="D177" s="212" t="s">
        <v>382</v>
      </c>
      <c r="E177" s="212" t="s">
        <v>638</v>
      </c>
      <c r="F177" s="212" t="s">
        <v>641</v>
      </c>
      <c r="G177" s="177"/>
      <c r="H177" s="177" t="s">
        <v>50</v>
      </c>
      <c r="I177" s="177">
        <v>210</v>
      </c>
      <c r="J177" s="177" t="s">
        <v>626</v>
      </c>
      <c r="K177" s="177" t="s">
        <v>26</v>
      </c>
      <c r="L177" s="177"/>
      <c r="M177" s="178">
        <v>52276.55</v>
      </c>
      <c r="N177" s="177">
        <v>2142.7399999999998</v>
      </c>
      <c r="O177" s="177">
        <v>100</v>
      </c>
      <c r="P177" s="179">
        <v>2253.42</v>
      </c>
    </row>
    <row r="178" spans="1:16">
      <c r="A178" s="212">
        <v>44</v>
      </c>
      <c r="B178" s="216">
        <v>36055</v>
      </c>
      <c r="C178" s="212" t="s">
        <v>476</v>
      </c>
      <c r="D178" s="212" t="s">
        <v>380</v>
      </c>
      <c r="E178" s="212" t="s">
        <v>248</v>
      </c>
      <c r="F178" s="212" t="s">
        <v>624</v>
      </c>
      <c r="G178" s="177"/>
      <c r="H178" s="177" t="s">
        <v>625</v>
      </c>
      <c r="I178" s="177">
        <v>183</v>
      </c>
      <c r="J178" s="177" t="s">
        <v>626</v>
      </c>
      <c r="K178" s="177" t="s">
        <v>26</v>
      </c>
      <c r="L178" s="177"/>
      <c r="M178" s="178">
        <v>44982.32</v>
      </c>
      <c r="N178" s="177">
        <v>1913.27</v>
      </c>
      <c r="O178" s="177">
        <v>100</v>
      </c>
      <c r="P178" s="179">
        <v>16881.97</v>
      </c>
    </row>
    <row r="179" spans="1:16">
      <c r="A179" s="212">
        <v>45</v>
      </c>
      <c r="B179" s="216">
        <v>38257</v>
      </c>
      <c r="C179" s="212" t="s">
        <v>627</v>
      </c>
      <c r="D179" s="212" t="s">
        <v>380</v>
      </c>
      <c r="E179" s="212" t="s">
        <v>248</v>
      </c>
      <c r="F179" s="212" t="s">
        <v>624</v>
      </c>
      <c r="G179" s="177"/>
      <c r="H179" s="177" t="s">
        <v>625</v>
      </c>
      <c r="I179" s="177">
        <v>183</v>
      </c>
      <c r="J179" s="177" t="s">
        <v>626</v>
      </c>
      <c r="K179" s="177" t="s">
        <v>26</v>
      </c>
      <c r="L179" s="177"/>
      <c r="M179" s="178">
        <v>43347.54</v>
      </c>
      <c r="N179" s="177">
        <v>1988.21</v>
      </c>
      <c r="O179" s="177">
        <v>100</v>
      </c>
      <c r="P179" s="179">
        <v>4825.9799999999996</v>
      </c>
    </row>
    <row r="180" spans="1:16">
      <c r="A180" s="212">
        <v>46</v>
      </c>
      <c r="B180" s="216">
        <v>33371</v>
      </c>
      <c r="C180" s="212" t="s">
        <v>476</v>
      </c>
      <c r="D180" s="212" t="s">
        <v>380</v>
      </c>
      <c r="E180" s="212" t="s">
        <v>248</v>
      </c>
      <c r="F180" s="212" t="s">
        <v>624</v>
      </c>
      <c r="G180" s="177"/>
      <c r="H180" s="177" t="s">
        <v>625</v>
      </c>
      <c r="I180" s="177">
        <v>183</v>
      </c>
      <c r="J180" s="177" t="s">
        <v>626</v>
      </c>
      <c r="K180" s="177" t="s">
        <v>26</v>
      </c>
      <c r="L180" s="177"/>
      <c r="M180" s="178">
        <v>34058.04</v>
      </c>
      <c r="N180" s="177">
        <v>1102.99</v>
      </c>
      <c r="O180" s="177">
        <v>100</v>
      </c>
      <c r="P180" s="181">
        <v>38802.97</v>
      </c>
    </row>
    <row r="181" spans="1:16">
      <c r="A181" s="212">
        <v>47</v>
      </c>
      <c r="B181" s="216">
        <v>36697</v>
      </c>
      <c r="C181" s="212" t="s">
        <v>627</v>
      </c>
      <c r="D181" s="212" t="s">
        <v>380</v>
      </c>
      <c r="E181" s="212" t="s">
        <v>248</v>
      </c>
      <c r="F181" s="212" t="s">
        <v>624</v>
      </c>
      <c r="G181" s="177"/>
      <c r="H181" s="177" t="s">
        <v>625</v>
      </c>
      <c r="I181" s="177">
        <v>183</v>
      </c>
      <c r="J181" s="177" t="s">
        <v>626</v>
      </c>
      <c r="K181" s="177" t="s">
        <v>26</v>
      </c>
      <c r="L181" s="177"/>
      <c r="M181" s="178">
        <v>42427.33</v>
      </c>
      <c r="N181" s="177">
        <v>1785.47</v>
      </c>
      <c r="O181" s="177">
        <v>100</v>
      </c>
      <c r="P181" s="181">
        <v>3899.72</v>
      </c>
    </row>
    <row r="182" spans="1:16">
      <c r="A182" s="212">
        <v>48</v>
      </c>
      <c r="B182" s="216">
        <v>37273</v>
      </c>
      <c r="C182" s="212" t="s">
        <v>476</v>
      </c>
      <c r="D182" s="212" t="s">
        <v>380</v>
      </c>
      <c r="E182" s="212" t="s">
        <v>248</v>
      </c>
      <c r="F182" s="212" t="s">
        <v>630</v>
      </c>
      <c r="G182" s="177"/>
      <c r="H182" s="177" t="s">
        <v>625</v>
      </c>
      <c r="I182" s="177">
        <v>175</v>
      </c>
      <c r="J182" s="177" t="s">
        <v>626</v>
      </c>
      <c r="K182" s="177" t="s">
        <v>26</v>
      </c>
      <c r="L182" s="177"/>
      <c r="M182" s="178">
        <v>42042.71</v>
      </c>
      <c r="N182" s="177">
        <v>1920.25</v>
      </c>
      <c r="O182" s="177">
        <v>100</v>
      </c>
      <c r="P182" s="181">
        <v>3280.32</v>
      </c>
    </row>
    <row r="183" spans="1:16">
      <c r="A183" s="212">
        <v>49</v>
      </c>
      <c r="B183" s="216">
        <v>40073</v>
      </c>
      <c r="C183" s="212" t="s">
        <v>627</v>
      </c>
      <c r="D183" s="212" t="s">
        <v>380</v>
      </c>
      <c r="E183" s="212" t="s">
        <v>248</v>
      </c>
      <c r="F183" s="212" t="s">
        <v>632</v>
      </c>
      <c r="G183" s="177"/>
      <c r="H183" s="177" t="s">
        <v>625</v>
      </c>
      <c r="I183" s="177">
        <v>158</v>
      </c>
      <c r="J183" s="177" t="s">
        <v>626</v>
      </c>
      <c r="K183" s="177" t="s">
        <v>26</v>
      </c>
      <c r="L183" s="177"/>
      <c r="M183" s="178">
        <v>34281.370000000003</v>
      </c>
      <c r="N183" s="177">
        <v>1691.52</v>
      </c>
      <c r="O183" s="177">
        <v>100</v>
      </c>
      <c r="P183" s="181">
        <v>0</v>
      </c>
    </row>
    <row r="184" spans="1:16">
      <c r="A184" s="212">
        <v>50</v>
      </c>
      <c r="B184" s="216">
        <v>42289</v>
      </c>
      <c r="C184" s="212" t="s">
        <v>476</v>
      </c>
      <c r="D184" s="212" t="s">
        <v>380</v>
      </c>
      <c r="E184" s="212" t="s">
        <v>248</v>
      </c>
      <c r="F184" s="212" t="s">
        <v>628</v>
      </c>
      <c r="G184" s="177"/>
      <c r="H184" s="177" t="s">
        <v>625</v>
      </c>
      <c r="I184" s="177">
        <v>140</v>
      </c>
      <c r="J184" s="177" t="s">
        <v>626</v>
      </c>
      <c r="K184" s="177" t="s">
        <v>629</v>
      </c>
      <c r="L184" s="177"/>
      <c r="M184" s="178">
        <v>22220.55</v>
      </c>
      <c r="N184" s="177">
        <v>988.44</v>
      </c>
      <c r="O184" s="177">
        <v>100</v>
      </c>
      <c r="P184" s="181">
        <v>0</v>
      </c>
    </row>
    <row r="185" spans="1:16">
      <c r="A185" s="212">
        <v>51</v>
      </c>
      <c r="B185" s="216">
        <v>42289</v>
      </c>
      <c r="C185" s="212" t="s">
        <v>627</v>
      </c>
      <c r="D185" s="212" t="s">
        <v>380</v>
      </c>
      <c r="E185" s="212" t="s">
        <v>248</v>
      </c>
      <c r="F185" s="212" t="s">
        <v>628</v>
      </c>
      <c r="G185" s="177"/>
      <c r="H185" s="177" t="s">
        <v>625</v>
      </c>
      <c r="I185" s="177">
        <v>140</v>
      </c>
      <c r="J185" s="177" t="s">
        <v>626</v>
      </c>
      <c r="K185" s="177" t="s">
        <v>629</v>
      </c>
      <c r="L185" s="177"/>
      <c r="M185" s="178">
        <v>21842.12</v>
      </c>
      <c r="N185" s="177">
        <v>1163.72</v>
      </c>
      <c r="O185" s="177">
        <v>100</v>
      </c>
      <c r="P185" s="181">
        <v>0</v>
      </c>
    </row>
    <row r="186" spans="1:16">
      <c r="A186" s="212">
        <v>52</v>
      </c>
      <c r="B186" s="216">
        <v>42220</v>
      </c>
      <c r="C186" s="212" t="s">
        <v>476</v>
      </c>
      <c r="D186" s="212" t="s">
        <v>380</v>
      </c>
      <c r="E186" s="212" t="s">
        <v>248</v>
      </c>
      <c r="F186" s="212" t="s">
        <v>636</v>
      </c>
      <c r="G186" s="177"/>
      <c r="H186" s="177" t="s">
        <v>625</v>
      </c>
      <c r="I186" s="177">
        <v>140</v>
      </c>
      <c r="J186" s="177" t="s">
        <v>626</v>
      </c>
      <c r="K186" s="177" t="s">
        <v>26</v>
      </c>
      <c r="L186" s="177"/>
      <c r="M186" s="178">
        <v>30592.720000000001</v>
      </c>
      <c r="N186" s="177">
        <v>1845.5</v>
      </c>
      <c r="O186" s="177">
        <v>100</v>
      </c>
      <c r="P186" s="181">
        <v>284.39</v>
      </c>
    </row>
    <row r="187" spans="1:16">
      <c r="A187" s="212">
        <v>53</v>
      </c>
      <c r="B187" s="216">
        <v>34247</v>
      </c>
      <c r="C187" s="212" t="s">
        <v>476</v>
      </c>
      <c r="D187" s="212" t="s">
        <v>380</v>
      </c>
      <c r="E187" s="212" t="s">
        <v>248</v>
      </c>
      <c r="F187" s="212" t="s">
        <v>624</v>
      </c>
      <c r="G187" s="177"/>
      <c r="H187" s="177" t="s">
        <v>625</v>
      </c>
      <c r="I187" s="177">
        <v>183</v>
      </c>
      <c r="J187" s="177" t="s">
        <v>626</v>
      </c>
      <c r="K187" s="177" t="s">
        <v>26</v>
      </c>
      <c r="L187" s="177"/>
      <c r="M187" s="178">
        <v>39109.49</v>
      </c>
      <c r="N187" s="177">
        <v>1591.69</v>
      </c>
      <c r="O187" s="177">
        <v>100</v>
      </c>
      <c r="P187" s="181">
        <v>7791.43</v>
      </c>
    </row>
    <row r="188" spans="1:16">
      <c r="A188" s="212">
        <v>54</v>
      </c>
      <c r="B188" s="216">
        <v>40575</v>
      </c>
      <c r="C188" s="212" t="s">
        <v>476</v>
      </c>
      <c r="D188" s="212" t="s">
        <v>382</v>
      </c>
      <c r="E188" s="212" t="s">
        <v>642</v>
      </c>
      <c r="F188" s="212" t="s">
        <v>643</v>
      </c>
      <c r="G188" s="177"/>
      <c r="H188" s="177" t="s">
        <v>50</v>
      </c>
      <c r="I188" s="177">
        <v>250</v>
      </c>
      <c r="J188" s="177" t="s">
        <v>626</v>
      </c>
      <c r="K188" s="177" t="s">
        <v>26</v>
      </c>
      <c r="L188" s="177"/>
      <c r="M188" s="178">
        <v>47487.46</v>
      </c>
      <c r="N188" s="177">
        <v>1444.3</v>
      </c>
      <c r="O188" s="177">
        <v>100</v>
      </c>
      <c r="P188" s="181">
        <v>0</v>
      </c>
    </row>
    <row r="189" spans="1:16">
      <c r="A189" s="212">
        <v>55</v>
      </c>
      <c r="B189" s="216">
        <v>38243</v>
      </c>
      <c r="C189" s="212" t="s">
        <v>476</v>
      </c>
      <c r="D189" s="212" t="s">
        <v>382</v>
      </c>
      <c r="E189" s="212" t="s">
        <v>642</v>
      </c>
      <c r="F189" s="212" t="s">
        <v>643</v>
      </c>
      <c r="G189" s="177"/>
      <c r="H189" s="177" t="s">
        <v>50</v>
      </c>
      <c r="I189" s="177">
        <v>250</v>
      </c>
      <c r="J189" s="177" t="s">
        <v>626</v>
      </c>
      <c r="K189" s="177" t="s">
        <v>26</v>
      </c>
      <c r="L189" s="177" t="s">
        <v>644</v>
      </c>
      <c r="M189" s="178">
        <v>48557.7</v>
      </c>
      <c r="N189" s="177">
        <v>1570.4</v>
      </c>
      <c r="O189" s="177">
        <v>100</v>
      </c>
      <c r="P189" s="181">
        <v>5982.26</v>
      </c>
    </row>
    <row r="190" spans="1:16">
      <c r="A190" s="212">
        <v>56</v>
      </c>
      <c r="B190" s="216">
        <v>42919</v>
      </c>
      <c r="C190" s="212" t="s">
        <v>476</v>
      </c>
      <c r="D190" s="212" t="s">
        <v>382</v>
      </c>
      <c r="E190" s="212" t="s">
        <v>638</v>
      </c>
      <c r="F190" s="212" t="s">
        <v>640</v>
      </c>
      <c r="G190" s="177"/>
      <c r="H190" s="177" t="s">
        <v>50</v>
      </c>
      <c r="I190" s="177">
        <v>230</v>
      </c>
      <c r="J190" s="177" t="s">
        <v>626</v>
      </c>
      <c r="K190" s="177" t="s">
        <v>26</v>
      </c>
      <c r="L190" s="177"/>
      <c r="M190" s="178">
        <v>40337.370000000003</v>
      </c>
      <c r="N190" s="177">
        <v>1664</v>
      </c>
      <c r="O190" s="177">
        <v>100</v>
      </c>
      <c r="P190" s="181">
        <v>0</v>
      </c>
    </row>
    <row r="191" spans="1:16">
      <c r="A191" s="212">
        <v>60</v>
      </c>
      <c r="B191" s="216">
        <v>44460</v>
      </c>
      <c r="C191" s="212" t="s">
        <v>476</v>
      </c>
      <c r="D191" s="212" t="s">
        <v>380</v>
      </c>
      <c r="E191" s="212" t="s">
        <v>248</v>
      </c>
      <c r="F191" s="212" t="s">
        <v>636</v>
      </c>
      <c r="G191" s="177"/>
      <c r="H191" s="177" t="s">
        <v>625</v>
      </c>
      <c r="I191" s="177">
        <v>140</v>
      </c>
      <c r="J191" s="177" t="s">
        <v>25</v>
      </c>
      <c r="K191" s="177" t="s">
        <v>26</v>
      </c>
      <c r="L191" s="177" t="s">
        <v>645</v>
      </c>
      <c r="M191" s="178">
        <v>14534.54</v>
      </c>
      <c r="N191" s="177">
        <v>872.07</v>
      </c>
      <c r="O191" s="177">
        <v>100</v>
      </c>
      <c r="P191" s="181">
        <v>0</v>
      </c>
    </row>
    <row r="192" spans="1:16">
      <c r="A192" s="212">
        <v>61</v>
      </c>
      <c r="B192" s="216">
        <v>44460</v>
      </c>
      <c r="C192" s="212" t="s">
        <v>476</v>
      </c>
      <c r="D192" s="212" t="s">
        <v>380</v>
      </c>
      <c r="E192" s="212" t="s">
        <v>248</v>
      </c>
      <c r="F192" s="212" t="s">
        <v>636</v>
      </c>
      <c r="G192" s="177"/>
      <c r="H192" s="177" t="s">
        <v>625</v>
      </c>
      <c r="I192" s="177">
        <v>140</v>
      </c>
      <c r="J192" s="177" t="s">
        <v>25</v>
      </c>
      <c r="K192" s="177" t="s">
        <v>26</v>
      </c>
      <c r="L192" s="177" t="s">
        <v>645</v>
      </c>
      <c r="M192" s="178">
        <v>13747.8</v>
      </c>
      <c r="N192" s="177">
        <v>774.09</v>
      </c>
      <c r="O192" s="177">
        <v>100</v>
      </c>
      <c r="P192" s="181">
        <v>0</v>
      </c>
    </row>
    <row r="193" spans="1:16">
      <c r="A193" s="212">
        <v>63</v>
      </c>
      <c r="B193" s="216">
        <v>44574</v>
      </c>
      <c r="C193" s="212" t="s">
        <v>476</v>
      </c>
      <c r="D193" s="212" t="s">
        <v>380</v>
      </c>
      <c r="E193" s="212" t="s">
        <v>248</v>
      </c>
      <c r="F193" s="212" t="s">
        <v>636</v>
      </c>
      <c r="G193" s="177"/>
      <c r="H193" s="177" t="s">
        <v>625</v>
      </c>
      <c r="I193" s="177">
        <v>140</v>
      </c>
      <c r="J193" s="177" t="s">
        <v>25</v>
      </c>
      <c r="K193" s="177" t="s">
        <v>26</v>
      </c>
      <c r="L193" s="177" t="s">
        <v>645</v>
      </c>
      <c r="M193" s="178">
        <v>13033.54</v>
      </c>
      <c r="N193" s="177">
        <v>739.48</v>
      </c>
      <c r="O193" s="177">
        <v>100</v>
      </c>
      <c r="P193" s="181">
        <v>0</v>
      </c>
    </row>
    <row r="194" spans="1:16">
      <c r="A194" s="212">
        <v>64</v>
      </c>
      <c r="B194" s="216">
        <v>44823</v>
      </c>
      <c r="C194" s="212" t="s">
        <v>476</v>
      </c>
      <c r="D194" s="212" t="s">
        <v>380</v>
      </c>
      <c r="E194" s="212" t="s">
        <v>248</v>
      </c>
      <c r="F194" s="212" t="s">
        <v>636</v>
      </c>
      <c r="G194" s="177"/>
      <c r="H194" s="177" t="s">
        <v>625</v>
      </c>
      <c r="I194" s="177">
        <v>140</v>
      </c>
      <c r="J194" s="177" t="s">
        <v>626</v>
      </c>
      <c r="K194" s="177" t="s">
        <v>629</v>
      </c>
      <c r="L194" s="177"/>
      <c r="M194" s="178">
        <v>8977.3799999999992</v>
      </c>
      <c r="N194" s="177">
        <v>515.83000000000004</v>
      </c>
      <c r="O194" s="177">
        <v>100</v>
      </c>
      <c r="P194" s="181">
        <v>341.16</v>
      </c>
    </row>
    <row r="195" spans="1:16">
      <c r="A195" s="212">
        <v>65</v>
      </c>
      <c r="B195" s="216">
        <v>44823</v>
      </c>
      <c r="C195" s="212" t="s">
        <v>476</v>
      </c>
      <c r="D195" s="212" t="s">
        <v>380</v>
      </c>
      <c r="E195" s="212" t="s">
        <v>248</v>
      </c>
      <c r="F195" s="212" t="s">
        <v>636</v>
      </c>
      <c r="G195" s="177"/>
      <c r="H195" s="177" t="s">
        <v>625</v>
      </c>
      <c r="I195" s="177">
        <v>140</v>
      </c>
      <c r="J195" s="177" t="s">
        <v>626</v>
      </c>
      <c r="K195" s="177" t="s">
        <v>629</v>
      </c>
      <c r="L195" s="177"/>
      <c r="M195" s="178">
        <v>9414.4500000000007</v>
      </c>
      <c r="N195" s="177">
        <v>571.6</v>
      </c>
      <c r="O195" s="177">
        <v>100</v>
      </c>
      <c r="P195" s="181">
        <v>0</v>
      </c>
    </row>
    <row r="196" spans="1:16">
      <c r="A196" s="212">
        <v>66</v>
      </c>
      <c r="B196" s="216">
        <v>44823</v>
      </c>
      <c r="C196" s="212" t="s">
        <v>476</v>
      </c>
      <c r="D196" s="212" t="s">
        <v>380</v>
      </c>
      <c r="E196" s="212" t="s">
        <v>248</v>
      </c>
      <c r="F196" s="212" t="s">
        <v>636</v>
      </c>
      <c r="G196" s="177"/>
      <c r="H196" s="177" t="s">
        <v>625</v>
      </c>
      <c r="I196" s="177">
        <v>140</v>
      </c>
      <c r="J196" s="177" t="s">
        <v>626</v>
      </c>
      <c r="K196" s="177" t="s">
        <v>629</v>
      </c>
      <c r="L196" s="177"/>
      <c r="M196" s="178">
        <v>8791.44</v>
      </c>
      <c r="N196" s="177">
        <v>500.01</v>
      </c>
      <c r="O196" s="177">
        <v>100</v>
      </c>
      <c r="P196" s="181">
        <v>341.73</v>
      </c>
    </row>
    <row r="197" spans="1:16">
      <c r="A197" s="212">
        <v>67</v>
      </c>
      <c r="B197" s="216">
        <v>44823</v>
      </c>
      <c r="C197" s="212" t="s">
        <v>476</v>
      </c>
      <c r="D197" s="212" t="s">
        <v>380</v>
      </c>
      <c r="E197" s="212" t="s">
        <v>248</v>
      </c>
      <c r="F197" s="212" t="s">
        <v>636</v>
      </c>
      <c r="G197" s="177"/>
      <c r="H197" s="177" t="s">
        <v>625</v>
      </c>
      <c r="I197" s="177">
        <v>140</v>
      </c>
      <c r="J197" s="177" t="s">
        <v>626</v>
      </c>
      <c r="K197" s="177" t="s">
        <v>629</v>
      </c>
      <c r="L197" s="177"/>
      <c r="M197" s="178">
        <v>9111.9699999999993</v>
      </c>
      <c r="N197" s="177">
        <v>511.38</v>
      </c>
      <c r="O197" s="177">
        <v>100</v>
      </c>
      <c r="P197" s="181">
        <v>336.97</v>
      </c>
    </row>
    <row r="198" spans="1:16">
      <c r="A198" s="212">
        <v>68</v>
      </c>
      <c r="B198" s="216">
        <v>44574</v>
      </c>
      <c r="C198" s="212" t="s">
        <v>476</v>
      </c>
      <c r="D198" s="212" t="s">
        <v>380</v>
      </c>
      <c r="E198" s="212" t="s">
        <v>248</v>
      </c>
      <c r="F198" s="212" t="s">
        <v>636</v>
      </c>
      <c r="G198" s="177"/>
      <c r="H198" s="177" t="s">
        <v>625</v>
      </c>
      <c r="I198" s="177">
        <v>140</v>
      </c>
      <c r="J198" s="177" t="s">
        <v>25</v>
      </c>
      <c r="K198" s="177" t="s">
        <v>26</v>
      </c>
      <c r="L198" s="177" t="s">
        <v>645</v>
      </c>
      <c r="M198" s="178">
        <v>14383.92</v>
      </c>
      <c r="N198" s="177">
        <v>849.21</v>
      </c>
      <c r="O198" s="177">
        <v>100</v>
      </c>
      <c r="P198" s="181">
        <v>0</v>
      </c>
    </row>
    <row r="199" spans="1:16">
      <c r="A199" s="212">
        <v>69</v>
      </c>
      <c r="B199" s="216">
        <v>44819</v>
      </c>
      <c r="C199" s="212" t="s">
        <v>476</v>
      </c>
      <c r="D199" s="212" t="s">
        <v>380</v>
      </c>
      <c r="E199" s="212" t="s">
        <v>248</v>
      </c>
      <c r="F199" s="212" t="s">
        <v>636</v>
      </c>
      <c r="G199" s="177"/>
      <c r="H199" s="177" t="s">
        <v>625</v>
      </c>
      <c r="I199" s="177">
        <v>140</v>
      </c>
      <c r="J199" s="177" t="s">
        <v>626</v>
      </c>
      <c r="K199" s="177" t="s">
        <v>629</v>
      </c>
      <c r="L199" s="177"/>
      <c r="M199" s="178">
        <v>11059.35</v>
      </c>
      <c r="N199" s="177">
        <v>645.24</v>
      </c>
      <c r="O199" s="177">
        <v>100</v>
      </c>
      <c r="P199" s="181">
        <v>0</v>
      </c>
    </row>
    <row r="200" spans="1:16">
      <c r="A200" s="212">
        <v>70</v>
      </c>
      <c r="B200" s="216">
        <v>44823</v>
      </c>
      <c r="C200" s="212" t="s">
        <v>476</v>
      </c>
      <c r="D200" s="212" t="s">
        <v>380</v>
      </c>
      <c r="E200" s="212" t="s">
        <v>248</v>
      </c>
      <c r="F200" s="212" t="s">
        <v>39</v>
      </c>
      <c r="G200" s="177"/>
      <c r="H200" s="177" t="s">
        <v>625</v>
      </c>
      <c r="I200" s="177">
        <v>140</v>
      </c>
      <c r="J200" s="177" t="s">
        <v>626</v>
      </c>
      <c r="K200" s="177" t="s">
        <v>629</v>
      </c>
      <c r="L200" s="177"/>
      <c r="M200" s="178">
        <v>8926.2999999999993</v>
      </c>
      <c r="N200" s="177">
        <v>472.89</v>
      </c>
      <c r="O200" s="177">
        <v>100</v>
      </c>
      <c r="P200" s="181">
        <v>341.24</v>
      </c>
    </row>
    <row r="201" spans="1:16">
      <c r="A201" s="103">
        <v>9</v>
      </c>
      <c r="B201" s="116">
        <v>40917</v>
      </c>
      <c r="C201" s="103" t="s">
        <v>646</v>
      </c>
      <c r="D201" s="103" t="s">
        <v>647</v>
      </c>
      <c r="E201" s="103">
        <v>158</v>
      </c>
      <c r="F201" s="103" t="s">
        <v>23</v>
      </c>
      <c r="G201" s="182"/>
      <c r="H201" s="182" t="s">
        <v>648</v>
      </c>
      <c r="I201" s="182">
        <v>158</v>
      </c>
      <c r="J201" s="182" t="s">
        <v>37</v>
      </c>
      <c r="K201" s="182" t="s">
        <v>26</v>
      </c>
      <c r="L201" s="182"/>
      <c r="M201" s="183">
        <v>27366.959999999999</v>
      </c>
      <c r="N201" s="182">
        <v>1724</v>
      </c>
      <c r="O201" s="182">
        <v>100</v>
      </c>
      <c r="P201" s="184">
        <v>20791.28</v>
      </c>
    </row>
    <row r="202" spans="1:16">
      <c r="A202" s="213">
        <v>2803772119</v>
      </c>
      <c r="B202" s="217">
        <v>38614</v>
      </c>
      <c r="C202" s="218" t="s">
        <v>649</v>
      </c>
      <c r="D202" s="218" t="s">
        <v>650</v>
      </c>
      <c r="E202" s="218"/>
      <c r="F202" s="218"/>
      <c r="G202" s="185"/>
      <c r="H202" s="185"/>
      <c r="I202" s="185"/>
      <c r="J202" s="185" t="s">
        <v>651</v>
      </c>
      <c r="K202" s="185" t="s">
        <v>583</v>
      </c>
      <c r="L202" s="185"/>
      <c r="M202" s="185"/>
      <c r="N202" s="185"/>
      <c r="O202" s="185">
        <v>100</v>
      </c>
      <c r="P202" s="185"/>
    </row>
    <row r="203" spans="1:16">
      <c r="A203" s="213">
        <v>2803772119</v>
      </c>
      <c r="B203" s="217">
        <v>44723</v>
      </c>
      <c r="C203" s="218" t="s">
        <v>649</v>
      </c>
      <c r="D203" s="218" t="s">
        <v>650</v>
      </c>
      <c r="E203" s="218"/>
      <c r="F203" s="218"/>
      <c r="G203" s="185"/>
      <c r="H203" s="185"/>
      <c r="I203" s="185"/>
      <c r="J203" s="185" t="s">
        <v>651</v>
      </c>
      <c r="K203" s="185" t="s">
        <v>592</v>
      </c>
      <c r="L203" s="185"/>
      <c r="M203" s="185"/>
      <c r="N203" s="185"/>
      <c r="O203" s="185">
        <v>100</v>
      </c>
      <c r="P203" s="185"/>
    </row>
    <row r="204" spans="1:16">
      <c r="A204" s="213">
        <v>2803772119</v>
      </c>
      <c r="B204" s="217">
        <v>44722</v>
      </c>
      <c r="C204" s="218" t="s">
        <v>649</v>
      </c>
      <c r="D204" s="218" t="s">
        <v>650</v>
      </c>
      <c r="E204" s="218"/>
      <c r="F204" s="218"/>
      <c r="G204" s="185"/>
      <c r="H204" s="185"/>
      <c r="I204" s="185"/>
      <c r="J204" s="185" t="s">
        <v>651</v>
      </c>
      <c r="K204" s="185" t="s">
        <v>592</v>
      </c>
      <c r="L204" s="185"/>
      <c r="M204" s="185"/>
      <c r="N204" s="185"/>
      <c r="O204" s="185">
        <v>100</v>
      </c>
      <c r="P204" s="18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B1EC7B4CCFDE4196C0B9A1E9B703CF" ma:contentTypeVersion="15" ma:contentTypeDescription="Creare un nuovo documento." ma:contentTypeScope="" ma:versionID="b7e4f6a28e53041963dc13728c36c39b">
  <xsd:schema xmlns:xsd="http://www.w3.org/2001/XMLSchema" xmlns:xs="http://www.w3.org/2001/XMLSchema" xmlns:p="http://schemas.microsoft.com/office/2006/metadata/properties" xmlns:ns2="6ecc6fd7-e428-4669-8565-01a31a6c32aa" xmlns:ns3="b6dedd24-8200-4b85-905e-f0654525236d" targetNamespace="http://schemas.microsoft.com/office/2006/metadata/properties" ma:root="true" ma:fieldsID="0c8bcd6d2778c8bb18c4289656b0f0c0" ns2:_="" ns3:_="">
    <xsd:import namespace="6ecc6fd7-e428-4669-8565-01a31a6c32aa"/>
    <xsd:import namespace="b6dedd24-8200-4b85-905e-f06545252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c6fd7-e428-4669-8565-01a31a6c3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90856de-f113-47fd-a4ff-a41b53902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dd24-8200-4b85-905e-f06545252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aa334-25ed-4589-94e8-f02c42065442}" ma:internalName="TaxCatchAll" ma:showField="CatchAllData" ma:web="b6dedd24-8200-4b85-905e-f06545252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89213-7D78-4F9D-B1E0-959C65045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36D05B-714F-4DEC-991E-2E4CE1876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c6fd7-e428-4669-8565-01a31a6c32aa"/>
    <ds:schemaRef ds:uri="b6dedd24-8200-4b85-905e-f06545252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Personale2022_1</vt:lpstr>
      <vt:lpstr>Personale2022_2</vt:lpstr>
      <vt:lpstr>Personale2022_3</vt:lpstr>
      <vt:lpstr>Personale2022_4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Ingletti</dc:creator>
  <cp:lastModifiedBy>Andrea Ingletti</cp:lastModifiedBy>
  <dcterms:created xsi:type="dcterms:W3CDTF">2015-06-05T18:19:34Z</dcterms:created>
  <dcterms:modified xsi:type="dcterms:W3CDTF">2024-06-12T17:38:21Z</dcterms:modified>
</cp:coreProperties>
</file>